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Розміри елементів" sheetId="1" r:id="rId1"/>
    <sheet name="Розміри габаритні" sheetId="2" r:id="rId2"/>
  </sheets>
  <definedNames>
    <definedName name="_xlnm.Print_Titles" localSheetId="1">'Розміри габаритні'!$20:$22</definedName>
  </definedNames>
  <calcPr fullCalcOnLoad="1"/>
</workbook>
</file>

<file path=xl/sharedStrings.xml><?xml version="1.0" encoding="utf-8"?>
<sst xmlns="http://schemas.openxmlformats.org/spreadsheetml/2006/main" count="194" uniqueCount="174">
  <si>
    <t>№ п/п</t>
  </si>
  <si>
    <t xml:space="preserve">Наименование </t>
  </si>
  <si>
    <t>Высота</t>
  </si>
  <si>
    <t>Н20</t>
  </si>
  <si>
    <t>Н50</t>
  </si>
  <si>
    <t>Н100</t>
  </si>
  <si>
    <t>Башмак</t>
  </si>
  <si>
    <t>Ревизия</t>
  </si>
  <si>
    <t>Короб монтажный</t>
  </si>
  <si>
    <t>Короб подьемный 2.0</t>
  </si>
  <si>
    <t>Короб подьемный 1.0</t>
  </si>
  <si>
    <t>Приводная головка</t>
  </si>
  <si>
    <t>Взрыворазрядник</t>
  </si>
  <si>
    <t>Технологические размеры:</t>
  </si>
  <si>
    <t>от "0" до точки загрузки</t>
  </si>
  <si>
    <t>от ц. прив.барабана до выгрузки</t>
  </si>
  <si>
    <t>от ц. прив.барабана до верху прив. головки</t>
  </si>
  <si>
    <t>от ц. прив.барабана до низа прив. головки</t>
  </si>
  <si>
    <t>от ц. нат.барабана до "0" min</t>
  </si>
  <si>
    <t>от ц. нат.барабана до "0" max</t>
  </si>
  <si>
    <t>1+6</t>
  </si>
  <si>
    <t>1+12</t>
  </si>
  <si>
    <t>Марка нории</t>
  </si>
  <si>
    <t>КОД РЕДУКТОРА (для МК)</t>
  </si>
  <si>
    <t>КОД РЕДУКТОРА (для ПК)</t>
  </si>
  <si>
    <t>Мощ-ть двигателя, кВт</t>
  </si>
  <si>
    <t>Короб</t>
  </si>
  <si>
    <t>Длина ленты нории</t>
  </si>
  <si>
    <t>Кол-во ковшей сталь-ных</t>
  </si>
  <si>
    <t>Кол-во болтов норий-ных</t>
  </si>
  <si>
    <t>Кол-во ковшей полимер-ных</t>
  </si>
  <si>
    <t>Лестница (м)</t>
  </si>
  <si>
    <t>ревиз-ный</t>
  </si>
  <si>
    <t>подъемный</t>
  </si>
  <si>
    <t>монтажный</t>
  </si>
  <si>
    <t>аспирац-й</t>
  </si>
  <si>
    <t>от "0"до центра барабана     (Н)</t>
  </si>
  <si>
    <t>от "0" до выгрузки (Н1)</t>
  </si>
  <si>
    <t>от загрузки до выгрузки (Н2)</t>
  </si>
  <si>
    <t>габаритная (Н3)</t>
  </si>
  <si>
    <t>габаритная с взрыворазрядником    (Н4)</t>
  </si>
  <si>
    <t>Макс. расстояние между ц. барабанов (Н5)</t>
  </si>
  <si>
    <t xml:space="preserve">1250мм </t>
  </si>
  <si>
    <t>2000мм</t>
  </si>
  <si>
    <t>1000мм</t>
  </si>
  <si>
    <t>2.0</t>
  </si>
  <si>
    <t>1,25 (без ограждения)</t>
  </si>
  <si>
    <t>Н-10</t>
  </si>
  <si>
    <t>Н10-4</t>
  </si>
  <si>
    <t>Н10-5</t>
  </si>
  <si>
    <t>Н10-6</t>
  </si>
  <si>
    <t>Н10-7</t>
  </si>
  <si>
    <t>Н10-8</t>
  </si>
  <si>
    <t>Н10-9</t>
  </si>
  <si>
    <t>Н10-10</t>
  </si>
  <si>
    <t>Н10-11</t>
  </si>
  <si>
    <t>Н10-12</t>
  </si>
  <si>
    <t>Н10-13</t>
  </si>
  <si>
    <t>Н10-14</t>
  </si>
  <si>
    <t>Н10-15</t>
  </si>
  <si>
    <t>Н10-16</t>
  </si>
  <si>
    <t>Н10-17</t>
  </si>
  <si>
    <t>Н10-18</t>
  </si>
  <si>
    <t>Н10-19</t>
  </si>
  <si>
    <t>Н10-20</t>
  </si>
  <si>
    <t>Н10-21</t>
  </si>
  <si>
    <t>Н10-22</t>
  </si>
  <si>
    <t>Н10-23</t>
  </si>
  <si>
    <t>Н10-24</t>
  </si>
  <si>
    <t>Н10-25</t>
  </si>
  <si>
    <t>Н10-26</t>
  </si>
  <si>
    <t>Н-20</t>
  </si>
  <si>
    <t>Н20-7</t>
  </si>
  <si>
    <t>Н20-8</t>
  </si>
  <si>
    <t>Н20-9</t>
  </si>
  <si>
    <t>Н20-10</t>
  </si>
  <si>
    <t>Н20-11</t>
  </si>
  <si>
    <t>Н20-12</t>
  </si>
  <si>
    <t>Н20-13</t>
  </si>
  <si>
    <t>Н20-14</t>
  </si>
  <si>
    <t>Н20-15</t>
  </si>
  <si>
    <t>Н20-16</t>
  </si>
  <si>
    <t>Н20-17</t>
  </si>
  <si>
    <t>Н20-18</t>
  </si>
  <si>
    <t>Н20-19</t>
  </si>
  <si>
    <t>Н20-20</t>
  </si>
  <si>
    <t>Н20-21</t>
  </si>
  <si>
    <t>Н20-22</t>
  </si>
  <si>
    <t>Н20-23</t>
  </si>
  <si>
    <t>Н20-24</t>
  </si>
  <si>
    <t>Н20-25</t>
  </si>
  <si>
    <t>Н20-26</t>
  </si>
  <si>
    <t>Н20-27</t>
  </si>
  <si>
    <t>Н20-28</t>
  </si>
  <si>
    <t>Н20-29</t>
  </si>
  <si>
    <t>Н20-30</t>
  </si>
  <si>
    <t>Н20-31</t>
  </si>
  <si>
    <t>Н20-32</t>
  </si>
  <si>
    <t>Н-50</t>
  </si>
  <si>
    <t>Н50-6</t>
  </si>
  <si>
    <t>Н50-7</t>
  </si>
  <si>
    <t>Н50-8</t>
  </si>
  <si>
    <t>Н50-9</t>
  </si>
  <si>
    <t>Н50-10</t>
  </si>
  <si>
    <t>Н50-11</t>
  </si>
  <si>
    <t>Н50-12</t>
  </si>
  <si>
    <t>Н50-13</t>
  </si>
  <si>
    <t>Н50-14</t>
  </si>
  <si>
    <t>Н50-15</t>
  </si>
  <si>
    <t>Н50-16</t>
  </si>
  <si>
    <t>Н50-17</t>
  </si>
  <si>
    <t>Н50-18</t>
  </si>
  <si>
    <t>Н50-19</t>
  </si>
  <si>
    <t>Н50-20</t>
  </si>
  <si>
    <t>Н50-21</t>
  </si>
  <si>
    <t>Н50-22</t>
  </si>
  <si>
    <t>Н50-23</t>
  </si>
  <si>
    <t>Н50-24</t>
  </si>
  <si>
    <t>Н50-25</t>
  </si>
  <si>
    <t>Н50-26</t>
  </si>
  <si>
    <t>Н50-27</t>
  </si>
  <si>
    <t>Н50-28</t>
  </si>
  <si>
    <t>Н50-29</t>
  </si>
  <si>
    <t>Н50-30</t>
  </si>
  <si>
    <t>Н50-31</t>
  </si>
  <si>
    <t>Н50-32</t>
  </si>
  <si>
    <t>Н50-33</t>
  </si>
  <si>
    <t>Н50-34</t>
  </si>
  <si>
    <t>Н50-35</t>
  </si>
  <si>
    <t>Н50-36</t>
  </si>
  <si>
    <t>Н50-37</t>
  </si>
  <si>
    <t>Н50-38</t>
  </si>
  <si>
    <t>Н50-39</t>
  </si>
  <si>
    <t>Н50-40</t>
  </si>
  <si>
    <t>Н100-7</t>
  </si>
  <si>
    <t>Н100-8</t>
  </si>
  <si>
    <t>Н100-9</t>
  </si>
  <si>
    <t>Н100-10</t>
  </si>
  <si>
    <t>Н100-11</t>
  </si>
  <si>
    <t>Н100-12</t>
  </si>
  <si>
    <t>Н100-13</t>
  </si>
  <si>
    <t>Н100-14</t>
  </si>
  <si>
    <t>Н100-15</t>
  </si>
  <si>
    <t>Н100-16</t>
  </si>
  <si>
    <t>Н100-17</t>
  </si>
  <si>
    <t>Н100-18</t>
  </si>
  <si>
    <t>Н100-19</t>
  </si>
  <si>
    <t>Н100-20</t>
  </si>
  <si>
    <t>Н100-21</t>
  </si>
  <si>
    <t>Н100-22</t>
  </si>
  <si>
    <t>Н100-23</t>
  </si>
  <si>
    <t>Н100-24</t>
  </si>
  <si>
    <t>Н100-25</t>
  </si>
  <si>
    <t>Н100-26</t>
  </si>
  <si>
    <t>Н100-27</t>
  </si>
  <si>
    <t>Н100-28</t>
  </si>
  <si>
    <t>Н100-29</t>
  </si>
  <si>
    <t>Н100-30</t>
  </si>
  <si>
    <t>Н100-31</t>
  </si>
  <si>
    <t>Н100-32</t>
  </si>
  <si>
    <t>Н100-33</t>
  </si>
  <si>
    <t>Н100-34</t>
  </si>
  <si>
    <t>Н100-35</t>
  </si>
  <si>
    <t>Н100-36</t>
  </si>
  <si>
    <t>Н100-37</t>
  </si>
  <si>
    <t>Н100-38</t>
  </si>
  <si>
    <t>Н100-39</t>
  </si>
  <si>
    <t>Н100-40</t>
  </si>
  <si>
    <t>Н100-41</t>
  </si>
  <si>
    <t>Н100-42</t>
  </si>
  <si>
    <t>Н100-43</t>
  </si>
  <si>
    <t>Н100-44</t>
  </si>
  <si>
    <t>Н100-45</t>
  </si>
  <si>
    <t>Н100-46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</si>
</sst>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"/>
    <numFmt numFmtId="167" formatCode="0.00"/>
    <numFmt numFmtId="168" formatCode="0"/>
  </numFmts>
  <fonts count="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" xfId="0" applyBorder="1" applyAlignment="1">
      <alignment/>
    </xf>
    <xf numFmtId="164" fontId="2" fillId="0" borderId="0" xfId="0" applyFont="1" applyBorder="1" applyAlignment="1">
      <alignment vertical="distributed" wrapText="1"/>
    </xf>
    <xf numFmtId="164" fontId="2" fillId="0" borderId="0" xfId="0" applyFont="1" applyAlignment="1">
      <alignment vertical="distributed" wrapText="1"/>
    </xf>
    <xf numFmtId="165" fontId="2" fillId="0" borderId="0" xfId="0" applyNumberFormat="1" applyFont="1" applyAlignment="1">
      <alignment vertical="distributed" wrapText="1"/>
    </xf>
    <xf numFmtId="164" fontId="2" fillId="0" borderId="1" xfId="0" applyFont="1" applyBorder="1" applyAlignment="1">
      <alignment horizontal="center" vertical="distributed" wrapText="1"/>
    </xf>
    <xf numFmtId="164" fontId="2" fillId="0" borderId="1" xfId="0" applyFont="1" applyBorder="1" applyAlignment="1">
      <alignment vertical="distributed" wrapText="1"/>
    </xf>
    <xf numFmtId="164" fontId="2" fillId="0" borderId="1" xfId="0" applyFont="1" applyBorder="1" applyAlignment="1">
      <alignment horizontal="left" vertical="distributed" wrapText="1"/>
    </xf>
    <xf numFmtId="164" fontId="2" fillId="0" borderId="0" xfId="0" applyFont="1" applyBorder="1" applyAlignment="1">
      <alignment horizontal="left" vertical="distributed" wrapText="1"/>
    </xf>
    <xf numFmtId="164" fontId="2" fillId="0" borderId="2" xfId="0" applyFont="1" applyBorder="1" applyAlignment="1">
      <alignment vertical="distributed" wrapText="1"/>
    </xf>
    <xf numFmtId="164" fontId="2" fillId="0" borderId="2" xfId="0" applyFont="1" applyBorder="1" applyAlignment="1">
      <alignment horizontal="left" vertical="distributed" wrapText="1"/>
    </xf>
    <xf numFmtId="164" fontId="3" fillId="0" borderId="1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3" fillId="3" borderId="4" xfId="0" applyFont="1" applyFill="1" applyBorder="1" applyAlignment="1">
      <alignment horizontal="center" vertical="center" wrapText="1"/>
    </xf>
    <xf numFmtId="164" fontId="3" fillId="3" borderId="5" xfId="0" applyFont="1" applyFill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/>
    </xf>
    <xf numFmtId="167" fontId="3" fillId="0" borderId="6" xfId="0" applyNumberFormat="1" applyFont="1" applyBorder="1" applyAlignment="1">
      <alignment horizontal="center" vertical="center" wrapText="1"/>
    </xf>
    <xf numFmtId="164" fontId="4" fillId="0" borderId="7" xfId="0" applyFont="1" applyFill="1" applyBorder="1" applyAlignment="1">
      <alignment horizontal="left" vertical="center" wrapText="1"/>
    </xf>
    <xf numFmtId="164" fontId="5" fillId="0" borderId="0" xfId="0" applyFont="1" applyAlignment="1">
      <alignment vertical="distributed" wrapText="1"/>
    </xf>
    <xf numFmtId="164" fontId="2" fillId="0" borderId="1" xfId="0" applyFont="1" applyFill="1" applyBorder="1" applyAlignment="1">
      <alignment vertical="distributed" wrapText="1"/>
    </xf>
    <xf numFmtId="164" fontId="2" fillId="0" borderId="7" xfId="0" applyFont="1" applyFill="1" applyBorder="1" applyAlignment="1">
      <alignment horizontal="center" vertical="center" wrapText="1"/>
    </xf>
    <xf numFmtId="164" fontId="2" fillId="0" borderId="8" xfId="0" applyFont="1" applyFill="1" applyBorder="1" applyAlignment="1">
      <alignment horizontal="right" vertical="distributed" wrapText="1"/>
    </xf>
    <xf numFmtId="164" fontId="2" fillId="4" borderId="8" xfId="0" applyFont="1" applyFill="1" applyBorder="1" applyAlignment="1">
      <alignment horizontal="right" vertical="distributed" wrapText="1"/>
    </xf>
    <xf numFmtId="164" fontId="2" fillId="5" borderId="8" xfId="0" applyFont="1" applyFill="1" applyBorder="1" applyAlignment="1">
      <alignment horizontal="right" vertical="distributed" wrapText="1"/>
    </xf>
    <xf numFmtId="164" fontId="2" fillId="0" borderId="8" xfId="0" applyFont="1" applyBorder="1" applyAlignment="1">
      <alignment horizontal="right" vertical="distributed" wrapText="1"/>
    </xf>
    <xf numFmtId="164" fontId="2" fillId="0" borderId="1" xfId="0" applyFont="1" applyFill="1" applyBorder="1" applyAlignment="1">
      <alignment horizontal="right" vertical="distributed" wrapText="1"/>
    </xf>
    <xf numFmtId="164" fontId="2" fillId="0" borderId="1" xfId="0" applyFont="1" applyFill="1" applyBorder="1" applyAlignment="1">
      <alignment horizontal="center" vertical="distributed" wrapText="1"/>
    </xf>
    <xf numFmtId="165" fontId="2" fillId="0" borderId="1" xfId="0" applyNumberFormat="1" applyFont="1" applyFill="1" applyBorder="1" applyAlignment="1">
      <alignment vertical="distributed" wrapText="1"/>
    </xf>
    <xf numFmtId="164" fontId="2" fillId="4" borderId="1" xfId="0" applyFont="1" applyFill="1" applyBorder="1" applyAlignment="1">
      <alignment vertical="distributed" wrapText="1"/>
    </xf>
    <xf numFmtId="168" fontId="2" fillId="4" borderId="1" xfId="0" applyNumberFormat="1" applyFont="1" applyFill="1" applyBorder="1" applyAlignment="1">
      <alignment vertical="distributed" wrapText="1"/>
    </xf>
    <xf numFmtId="164" fontId="2" fillId="5" borderId="1" xfId="0" applyFont="1" applyFill="1" applyBorder="1" applyAlignment="1">
      <alignment vertical="distributed" wrapText="1"/>
    </xf>
    <xf numFmtId="168" fontId="2" fillId="5" borderId="1" xfId="0" applyNumberFormat="1" applyFont="1" applyFill="1" applyBorder="1" applyAlignment="1">
      <alignment vertical="distributed" wrapText="1"/>
    </xf>
    <xf numFmtId="168" fontId="2" fillId="0" borderId="1" xfId="0" applyNumberFormat="1" applyFont="1" applyFill="1" applyBorder="1" applyAlignment="1">
      <alignment horizontal="right" vertical="distributed" wrapText="1"/>
    </xf>
    <xf numFmtId="164" fontId="2" fillId="0" borderId="1" xfId="0" applyFont="1" applyFill="1" applyBorder="1" applyAlignment="1">
      <alignment horizontal="center" vertical="center" wrapText="1"/>
    </xf>
    <xf numFmtId="164" fontId="4" fillId="0" borderId="7" xfId="0" applyFont="1" applyFill="1" applyBorder="1" applyAlignment="1">
      <alignment horizontal="left" vertical="distributed" wrapText="1"/>
    </xf>
    <xf numFmtId="164" fontId="4" fillId="0" borderId="7" xfId="0" applyFont="1" applyFill="1" applyBorder="1" applyAlignment="1">
      <alignment vertical="distributed" wrapText="1"/>
    </xf>
    <xf numFmtId="164" fontId="4" fillId="0" borderId="9" xfId="0" applyFont="1" applyFill="1" applyBorder="1" applyAlignment="1">
      <alignment vertical="distributed" wrapText="1"/>
    </xf>
    <xf numFmtId="164" fontId="4" fillId="0" borderId="10" xfId="0" applyFont="1" applyFill="1" applyBorder="1" applyAlignment="1">
      <alignment vertical="distributed" wrapText="1"/>
    </xf>
    <xf numFmtId="164" fontId="2" fillId="2" borderId="1" xfId="0" applyFont="1" applyFill="1" applyBorder="1" applyAlignment="1">
      <alignment vertical="distributed" wrapText="1"/>
    </xf>
    <xf numFmtId="168" fontId="2" fillId="2" borderId="1" xfId="0" applyNumberFormat="1" applyFont="1" applyFill="1" applyBorder="1" applyAlignment="1">
      <alignment vertical="distributed" wrapText="1"/>
    </xf>
    <xf numFmtId="164" fontId="2" fillId="3" borderId="1" xfId="0" applyFont="1" applyFill="1" applyBorder="1" applyAlignment="1">
      <alignment vertical="distributed" wrapText="1"/>
    </xf>
    <xf numFmtId="168" fontId="2" fillId="3" borderId="1" xfId="0" applyNumberFormat="1" applyFont="1" applyFill="1" applyBorder="1" applyAlignment="1">
      <alignment vertical="distributed" wrapText="1"/>
    </xf>
    <xf numFmtId="164" fontId="4" fillId="0" borderId="0" xfId="0" applyFont="1" applyFill="1" applyBorder="1" applyAlignment="1">
      <alignment horizontal="left" vertical="distributed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9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15"/>
  <sheetViews>
    <sheetView workbookViewId="0" topLeftCell="A1">
      <selection activeCell="D23" sqref="D23"/>
    </sheetView>
  </sheetViews>
  <sheetFormatPr defaultColWidth="9.00390625" defaultRowHeight="12.75"/>
  <cols>
    <col min="1" max="1" width="4.75390625" style="0" customWidth="1"/>
    <col min="2" max="2" width="39.25390625" style="0" customWidth="1"/>
  </cols>
  <sheetData>
    <row r="3" spans="1:7" ht="25.5" customHeight="1">
      <c r="A3" s="1" t="s">
        <v>0</v>
      </c>
      <c r="B3" s="1" t="s">
        <v>1</v>
      </c>
      <c r="C3" s="1" t="s">
        <v>2</v>
      </c>
      <c r="D3" s="1"/>
      <c r="E3" s="1"/>
      <c r="F3" s="2"/>
      <c r="G3" s="2"/>
    </row>
    <row r="4" spans="1:7" ht="12.75">
      <c r="A4" s="1"/>
      <c r="B4" s="1"/>
      <c r="C4" s="1" t="s">
        <v>3</v>
      </c>
      <c r="D4" s="1" t="s">
        <v>4</v>
      </c>
      <c r="E4" s="1" t="s">
        <v>5</v>
      </c>
      <c r="F4" s="2"/>
      <c r="G4" s="2"/>
    </row>
    <row r="5" spans="1:5" ht="12.75">
      <c r="A5" s="3">
        <v>1</v>
      </c>
      <c r="B5" s="3" t="s">
        <v>6</v>
      </c>
      <c r="C5" s="3">
        <v>970</v>
      </c>
      <c r="D5" s="3">
        <v>1093</v>
      </c>
      <c r="E5" s="3">
        <v>1280</v>
      </c>
    </row>
    <row r="6" spans="1:5" ht="12.75">
      <c r="A6" s="3">
        <f aca="true" t="shared" si="0" ref="A6:A12">A5+1</f>
        <v>2</v>
      </c>
      <c r="B6" s="3" t="s">
        <v>7</v>
      </c>
      <c r="C6" s="3">
        <v>1250</v>
      </c>
      <c r="D6" s="3">
        <v>1250</v>
      </c>
      <c r="E6" s="3">
        <v>1250</v>
      </c>
    </row>
    <row r="7" spans="1:5" ht="12.75">
      <c r="A7" s="3">
        <f t="shared" si="0"/>
        <v>3</v>
      </c>
      <c r="B7" s="3" t="s">
        <v>8</v>
      </c>
      <c r="C7" s="3">
        <v>2000</v>
      </c>
      <c r="D7" s="3">
        <v>2000</v>
      </c>
      <c r="E7" s="3">
        <v>2000</v>
      </c>
    </row>
    <row r="8" spans="1:5" ht="12.75">
      <c r="A8" s="3">
        <f t="shared" si="0"/>
        <v>4</v>
      </c>
      <c r="B8" s="3" t="s">
        <v>9</v>
      </c>
      <c r="C8" s="3">
        <v>2000</v>
      </c>
      <c r="D8" s="3">
        <v>2000</v>
      </c>
      <c r="E8" s="3">
        <v>2000</v>
      </c>
    </row>
    <row r="9" spans="1:5" ht="12.75">
      <c r="A9" s="3">
        <f t="shared" si="0"/>
        <v>5</v>
      </c>
      <c r="B9" s="3" t="s">
        <v>10</v>
      </c>
      <c r="C9" s="3">
        <v>1000</v>
      </c>
      <c r="D9" s="3">
        <v>1000</v>
      </c>
      <c r="E9" s="3">
        <v>1000</v>
      </c>
    </row>
    <row r="10" spans="1:5" ht="12.75">
      <c r="A10" s="3">
        <f t="shared" si="0"/>
        <v>6</v>
      </c>
      <c r="B10" s="3" t="s">
        <v>11</v>
      </c>
      <c r="C10" s="3">
        <v>875</v>
      </c>
      <c r="D10" s="3">
        <v>1415</v>
      </c>
      <c r="E10" s="3">
        <v>1432</v>
      </c>
    </row>
    <row r="11" spans="1:5" ht="12.75">
      <c r="A11" s="3">
        <f t="shared" si="0"/>
        <v>7</v>
      </c>
      <c r="B11" s="3" t="s">
        <v>12</v>
      </c>
      <c r="C11" s="3">
        <v>786</v>
      </c>
      <c r="D11" s="3">
        <v>973</v>
      </c>
      <c r="E11" s="3">
        <v>975</v>
      </c>
    </row>
    <row r="12" spans="1:5" ht="12.75">
      <c r="A12" s="3">
        <f t="shared" si="0"/>
        <v>8</v>
      </c>
      <c r="B12" s="3" t="s">
        <v>13</v>
      </c>
      <c r="C12" s="3"/>
      <c r="D12" s="3"/>
      <c r="E12" s="3"/>
    </row>
    <row r="13" spans="1:5" ht="12.75">
      <c r="A13" s="3"/>
      <c r="B13" s="3" t="s">
        <v>14</v>
      </c>
      <c r="C13" s="3">
        <v>930</v>
      </c>
      <c r="D13" s="3">
        <v>1053</v>
      </c>
      <c r="E13" s="3">
        <v>1240</v>
      </c>
    </row>
    <row r="14" spans="1:5" ht="12.75">
      <c r="A14" s="3"/>
      <c r="B14" s="3" t="s">
        <v>15</v>
      </c>
      <c r="C14" s="3">
        <v>883</v>
      </c>
      <c r="D14" s="3">
        <v>995</v>
      </c>
      <c r="E14" s="3">
        <v>1015</v>
      </c>
    </row>
    <row r="15" spans="1:5" ht="12.75">
      <c r="A15" s="3"/>
      <c r="B15" s="3" t="s">
        <v>16</v>
      </c>
      <c r="C15" s="3">
        <v>480</v>
      </c>
      <c r="D15" s="3">
        <v>580</v>
      </c>
      <c r="E15" s="3">
        <v>650</v>
      </c>
    </row>
  </sheetData>
  <sheetProtection selectLockedCells="1" selectUnlockedCells="1"/>
  <mergeCells count="1">
    <mergeCell ref="C3:E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"/>
  <sheetViews>
    <sheetView tabSelected="1" workbookViewId="0" topLeftCell="A1">
      <pane ySplit="22" topLeftCell="A23" activePane="bottomLeft" state="frozen"/>
      <selection pane="topLeft" activeCell="A1" sqref="A1"/>
      <selection pane="bottomLeft" activeCell="AA63" sqref="AA63"/>
    </sheetView>
  </sheetViews>
  <sheetFormatPr defaultColWidth="9.00390625" defaultRowHeight="12.75"/>
  <cols>
    <col min="1" max="1" width="8.00390625" style="4" customWidth="1"/>
    <col min="2" max="3" width="0" style="4" hidden="1" customWidth="1"/>
    <col min="4" max="4" width="6.125" style="4" customWidth="1"/>
    <col min="5" max="5" width="6.875" style="4" customWidth="1"/>
    <col min="6" max="6" width="6.25390625" style="4" customWidth="1"/>
    <col min="7" max="7" width="6.875" style="4" customWidth="1"/>
    <col min="8" max="8" width="6.625" style="4" customWidth="1"/>
    <col min="9" max="9" width="6.375" style="4" customWidth="1"/>
    <col min="10" max="15" width="0" style="5" hidden="1" customWidth="1"/>
    <col min="16" max="16" width="6.00390625" style="6" customWidth="1"/>
    <col min="17" max="18" width="5.75390625" style="5" customWidth="1"/>
    <col min="19" max="19" width="6.375" style="5" customWidth="1"/>
    <col min="20" max="20" width="6.125" style="5" customWidth="1"/>
    <col min="21" max="21" width="7.75390625" style="4" customWidth="1"/>
    <col min="22" max="23" width="7.75390625" style="5" customWidth="1"/>
    <col min="24" max="16384" width="9.125" style="5" customWidth="1"/>
  </cols>
  <sheetData>
    <row r="1" spans="1:9" ht="12" customHeight="1" hidden="1">
      <c r="A1" s="7"/>
      <c r="B1" s="7"/>
      <c r="C1" s="7"/>
      <c r="D1" s="7"/>
      <c r="E1" s="7"/>
      <c r="F1" s="7"/>
      <c r="G1" s="7" t="s">
        <v>3</v>
      </c>
      <c r="H1" s="7" t="s">
        <v>4</v>
      </c>
      <c r="I1" s="7" t="s">
        <v>5</v>
      </c>
    </row>
    <row r="2" spans="1:9" ht="12" customHeight="1" hidden="1">
      <c r="A2" s="8">
        <v>1</v>
      </c>
      <c r="B2" s="8"/>
      <c r="C2" s="8"/>
      <c r="D2" s="9" t="s">
        <v>6</v>
      </c>
      <c r="E2" s="9"/>
      <c r="F2" s="9"/>
      <c r="G2" s="8">
        <v>970</v>
      </c>
      <c r="H2" s="8">
        <v>1093</v>
      </c>
      <c r="I2" s="8">
        <v>1280</v>
      </c>
    </row>
    <row r="3" spans="1:9" ht="12" customHeight="1" hidden="1">
      <c r="A3" s="8">
        <f aca="true" t="shared" si="0" ref="A3:A17">A2+1</f>
        <v>2</v>
      </c>
      <c r="B3" s="8"/>
      <c r="C3" s="8"/>
      <c r="D3" s="9" t="s">
        <v>7</v>
      </c>
      <c r="E3" s="9"/>
      <c r="F3" s="9"/>
      <c r="G3" s="8">
        <v>1250</v>
      </c>
      <c r="H3" s="8">
        <v>1250</v>
      </c>
      <c r="I3" s="8">
        <v>1250</v>
      </c>
    </row>
    <row r="4" spans="1:9" ht="12" customHeight="1" hidden="1">
      <c r="A4" s="8">
        <f t="shared" si="0"/>
        <v>3</v>
      </c>
      <c r="B4" s="8"/>
      <c r="C4" s="8"/>
      <c r="D4" s="9" t="s">
        <v>8</v>
      </c>
      <c r="E4" s="9"/>
      <c r="F4" s="9"/>
      <c r="G4" s="8">
        <v>2000</v>
      </c>
      <c r="H4" s="8">
        <v>2000</v>
      </c>
      <c r="I4" s="8">
        <v>2000</v>
      </c>
    </row>
    <row r="5" spans="1:9" ht="12" customHeight="1" hidden="1">
      <c r="A5" s="8">
        <f t="shared" si="0"/>
        <v>4</v>
      </c>
      <c r="B5" s="8"/>
      <c r="C5" s="8"/>
      <c r="D5" s="9" t="s">
        <v>9</v>
      </c>
      <c r="E5" s="9"/>
      <c r="F5" s="9"/>
      <c r="G5" s="8">
        <v>2000</v>
      </c>
      <c r="H5" s="8">
        <v>2000</v>
      </c>
      <c r="I5" s="8">
        <v>2000</v>
      </c>
    </row>
    <row r="6" spans="1:9" ht="12" customHeight="1" hidden="1">
      <c r="A6" s="8">
        <f t="shared" si="0"/>
        <v>5</v>
      </c>
      <c r="B6" s="8"/>
      <c r="C6" s="8"/>
      <c r="D6" s="9" t="s">
        <v>10</v>
      </c>
      <c r="E6" s="9"/>
      <c r="F6" s="9"/>
      <c r="G6" s="8">
        <v>1000</v>
      </c>
      <c r="H6" s="8">
        <v>1000</v>
      </c>
      <c r="I6" s="8">
        <v>1000</v>
      </c>
    </row>
    <row r="7" spans="1:9" ht="12" customHeight="1" hidden="1">
      <c r="A7" s="8">
        <f t="shared" si="0"/>
        <v>6</v>
      </c>
      <c r="B7" s="8"/>
      <c r="C7" s="8"/>
      <c r="D7" s="9" t="s">
        <v>11</v>
      </c>
      <c r="E7" s="9"/>
      <c r="F7" s="9"/>
      <c r="G7" s="8">
        <v>1260</v>
      </c>
      <c r="H7" s="8">
        <v>1457</v>
      </c>
      <c r="I7" s="8">
        <v>1525</v>
      </c>
    </row>
    <row r="8" spans="1:9" ht="12" customHeight="1" hidden="1">
      <c r="A8" s="8">
        <f t="shared" si="0"/>
        <v>7</v>
      </c>
      <c r="B8" s="8"/>
      <c r="C8" s="8"/>
      <c r="D8" s="9" t="s">
        <v>12</v>
      </c>
      <c r="E8" s="9"/>
      <c r="F8" s="9"/>
      <c r="G8" s="8">
        <v>786</v>
      </c>
      <c r="H8" s="8">
        <v>973</v>
      </c>
      <c r="I8" s="8">
        <v>975</v>
      </c>
    </row>
    <row r="9" spans="1:9" ht="12" customHeight="1" hidden="1">
      <c r="A9" s="8">
        <f t="shared" si="0"/>
        <v>8</v>
      </c>
      <c r="B9" s="8"/>
      <c r="C9" s="8"/>
      <c r="D9" s="9" t="s">
        <v>13</v>
      </c>
      <c r="E9" s="9"/>
      <c r="F9" s="9"/>
      <c r="G9" s="8"/>
      <c r="H9" s="8"/>
      <c r="I9" s="8"/>
    </row>
    <row r="10" spans="1:9" ht="12" customHeight="1" hidden="1">
      <c r="A10" s="8">
        <f t="shared" si="0"/>
        <v>9</v>
      </c>
      <c r="B10" s="8"/>
      <c r="C10" s="8"/>
      <c r="D10" s="9" t="s">
        <v>14</v>
      </c>
      <c r="E10" s="9"/>
      <c r="F10" s="9"/>
      <c r="G10" s="8">
        <v>930</v>
      </c>
      <c r="H10" s="8">
        <v>1053</v>
      </c>
      <c r="I10" s="8">
        <v>1240</v>
      </c>
    </row>
    <row r="11" spans="1:9" ht="12" customHeight="1" hidden="1">
      <c r="A11" s="8">
        <f t="shared" si="0"/>
        <v>10</v>
      </c>
      <c r="B11" s="8"/>
      <c r="C11" s="8"/>
      <c r="D11" s="9" t="s">
        <v>15</v>
      </c>
      <c r="E11" s="9"/>
      <c r="F11" s="9"/>
      <c r="G11" s="8">
        <v>810</v>
      </c>
      <c r="H11" s="8">
        <v>920</v>
      </c>
      <c r="I11" s="8">
        <v>940</v>
      </c>
    </row>
    <row r="12" spans="1:9" ht="12" customHeight="1" hidden="1">
      <c r="A12" s="8">
        <f t="shared" si="0"/>
        <v>11</v>
      </c>
      <c r="B12" s="8"/>
      <c r="C12" s="8"/>
      <c r="D12" s="9" t="s">
        <v>16</v>
      </c>
      <c r="E12" s="9"/>
      <c r="F12" s="9"/>
      <c r="G12" s="8">
        <v>455</v>
      </c>
      <c r="H12" s="8">
        <v>570</v>
      </c>
      <c r="I12" s="8">
        <v>615</v>
      </c>
    </row>
    <row r="13" spans="1:9" ht="12" customHeight="1" hidden="1">
      <c r="A13" s="8">
        <f t="shared" si="0"/>
        <v>12</v>
      </c>
      <c r="B13" s="8"/>
      <c r="C13" s="8"/>
      <c r="D13" s="9" t="s">
        <v>17</v>
      </c>
      <c r="E13" s="9"/>
      <c r="F13" s="9"/>
      <c r="G13" s="8">
        <v>806</v>
      </c>
      <c r="H13" s="8">
        <v>887</v>
      </c>
      <c r="I13" s="8">
        <v>910</v>
      </c>
    </row>
    <row r="14" spans="1:9" ht="12" customHeight="1" hidden="1">
      <c r="A14" s="8">
        <f t="shared" si="0"/>
        <v>13</v>
      </c>
      <c r="B14" s="8"/>
      <c r="C14" s="8"/>
      <c r="D14" s="9" t="s">
        <v>18</v>
      </c>
      <c r="E14" s="9"/>
      <c r="F14" s="9"/>
      <c r="G14" s="8">
        <v>410</v>
      </c>
      <c r="H14" s="8">
        <v>470</v>
      </c>
      <c r="I14" s="8">
        <v>560</v>
      </c>
    </row>
    <row r="15" spans="1:9" ht="12" customHeight="1" hidden="1">
      <c r="A15" s="8">
        <f t="shared" si="0"/>
        <v>14</v>
      </c>
      <c r="B15" s="8"/>
      <c r="C15" s="8"/>
      <c r="D15" s="9" t="s">
        <v>19</v>
      </c>
      <c r="E15" s="9"/>
      <c r="F15" s="9"/>
      <c r="G15" s="8">
        <v>672</v>
      </c>
      <c r="H15" s="8">
        <v>725</v>
      </c>
      <c r="I15" s="8">
        <v>850</v>
      </c>
    </row>
    <row r="16" spans="1:9" ht="12" customHeight="1" hidden="1">
      <c r="A16" s="8">
        <f t="shared" si="0"/>
        <v>15</v>
      </c>
      <c r="B16" s="8"/>
      <c r="C16" s="8"/>
      <c r="D16" s="9" t="s">
        <v>20</v>
      </c>
      <c r="E16" s="9"/>
      <c r="F16" s="9"/>
      <c r="G16" s="8">
        <f>G2+G7</f>
        <v>2230</v>
      </c>
      <c r="H16" s="8">
        <f>H2+H7</f>
        <v>2550</v>
      </c>
      <c r="I16" s="8">
        <f>I2+I7</f>
        <v>2805</v>
      </c>
    </row>
    <row r="17" spans="1:9" ht="12" customHeight="1" hidden="1">
      <c r="A17" s="8">
        <f t="shared" si="0"/>
        <v>16</v>
      </c>
      <c r="B17" s="8"/>
      <c r="C17" s="8"/>
      <c r="D17" s="9" t="s">
        <v>21</v>
      </c>
      <c r="E17" s="9"/>
      <c r="F17" s="9"/>
      <c r="G17" s="8">
        <f>G2+G13</f>
        <v>1776</v>
      </c>
      <c r="H17" s="8">
        <f>H2+H13</f>
        <v>1980</v>
      </c>
      <c r="I17" s="8">
        <f>I2+I13</f>
        <v>2190</v>
      </c>
    </row>
    <row r="18" spans="4:6" ht="12" customHeight="1">
      <c r="D18" s="10"/>
      <c r="E18" s="10"/>
      <c r="F18" s="10"/>
    </row>
    <row r="19" spans="1:9" ht="12" customHeight="1">
      <c r="A19" s="11"/>
      <c r="B19" s="11"/>
      <c r="C19" s="11"/>
      <c r="D19" s="12"/>
      <c r="E19" s="12"/>
      <c r="F19" s="12"/>
      <c r="G19" s="11"/>
      <c r="H19" s="11"/>
      <c r="I19" s="11"/>
    </row>
    <row r="20" spans="1:23" ht="12.75" customHeight="1">
      <c r="A20" s="13" t="s">
        <v>22</v>
      </c>
      <c r="B20" s="13" t="s">
        <v>23</v>
      </c>
      <c r="C20" s="13" t="s">
        <v>24</v>
      </c>
      <c r="D20" s="13" t="s">
        <v>25</v>
      </c>
      <c r="E20" s="13" t="s">
        <v>26</v>
      </c>
      <c r="F20" s="13"/>
      <c r="G20" s="13"/>
      <c r="H20" s="13"/>
      <c r="I20" s="13"/>
      <c r="J20" s="13" t="s">
        <v>2</v>
      </c>
      <c r="K20" s="13"/>
      <c r="L20" s="13"/>
      <c r="M20" s="13"/>
      <c r="N20" s="13"/>
      <c r="O20" s="13"/>
      <c r="P20" s="14" t="s">
        <v>27</v>
      </c>
      <c r="Q20" s="15" t="s">
        <v>28</v>
      </c>
      <c r="R20" s="16" t="s">
        <v>29</v>
      </c>
      <c r="S20" s="17" t="s">
        <v>30</v>
      </c>
      <c r="T20" s="18" t="s">
        <v>29</v>
      </c>
      <c r="U20" s="13" t="s">
        <v>31</v>
      </c>
      <c r="V20" s="13"/>
      <c r="W20" s="13"/>
    </row>
    <row r="21" spans="1:23" ht="16.5" customHeight="1">
      <c r="A21" s="13"/>
      <c r="B21" s="13"/>
      <c r="C21" s="13"/>
      <c r="D21" s="13"/>
      <c r="E21" s="13" t="s">
        <v>32</v>
      </c>
      <c r="F21" s="13" t="s">
        <v>33</v>
      </c>
      <c r="G21" s="13" t="s">
        <v>33</v>
      </c>
      <c r="H21" s="13" t="s">
        <v>34</v>
      </c>
      <c r="I21" s="13" t="s">
        <v>35</v>
      </c>
      <c r="J21" s="13" t="s">
        <v>36</v>
      </c>
      <c r="K21" s="13" t="s">
        <v>37</v>
      </c>
      <c r="L21" s="13" t="s">
        <v>38</v>
      </c>
      <c r="M21" s="13" t="s">
        <v>39</v>
      </c>
      <c r="N21" s="13" t="s">
        <v>40</v>
      </c>
      <c r="O21" s="13" t="s">
        <v>41</v>
      </c>
      <c r="P21" s="14"/>
      <c r="Q21" s="15"/>
      <c r="R21" s="16"/>
      <c r="S21" s="17"/>
      <c r="T21" s="18"/>
      <c r="U21" s="13"/>
      <c r="V21" s="13"/>
      <c r="W21" s="13"/>
    </row>
    <row r="22" spans="1:23" ht="34.5" customHeight="1">
      <c r="A22" s="13"/>
      <c r="B22" s="13"/>
      <c r="C22" s="13"/>
      <c r="D22" s="13"/>
      <c r="E22" s="13" t="s">
        <v>42</v>
      </c>
      <c r="F22" s="13" t="s">
        <v>43</v>
      </c>
      <c r="G22" s="13" t="s">
        <v>44</v>
      </c>
      <c r="H22" s="13" t="s">
        <v>43</v>
      </c>
      <c r="I22" s="13" t="s">
        <v>43</v>
      </c>
      <c r="J22" s="13"/>
      <c r="K22" s="13"/>
      <c r="L22" s="13"/>
      <c r="M22" s="13"/>
      <c r="N22" s="13"/>
      <c r="O22" s="13"/>
      <c r="P22" s="14"/>
      <c r="Q22" s="15"/>
      <c r="R22" s="16"/>
      <c r="S22" s="17"/>
      <c r="T22" s="18"/>
      <c r="U22" s="19" t="s">
        <v>45</v>
      </c>
      <c r="V22" s="20">
        <v>1</v>
      </c>
      <c r="W22" s="21" t="s">
        <v>46</v>
      </c>
    </row>
    <row r="23" spans="1:23" s="23" customFormat="1" ht="22.5" customHeight="1" hidden="1">
      <c r="A23" s="22" t="s">
        <v>47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s="23" customFormat="1" ht="13.5" customHeight="1" hidden="1">
      <c r="A24" s="24" t="s">
        <v>48</v>
      </c>
      <c r="B24" s="25">
        <v>82065</v>
      </c>
      <c r="C24" s="25">
        <v>82065</v>
      </c>
      <c r="D24" s="26">
        <v>3</v>
      </c>
      <c r="E24" s="26">
        <v>1</v>
      </c>
      <c r="F24" s="26"/>
      <c r="G24" s="26">
        <v>1</v>
      </c>
      <c r="H24" s="26"/>
      <c r="I24" s="26"/>
      <c r="J24" s="26"/>
      <c r="K24" s="26"/>
      <c r="L24" s="26"/>
      <c r="M24" s="26"/>
      <c r="N24" s="26"/>
      <c r="O24" s="26"/>
      <c r="P24" s="26">
        <v>9.73</v>
      </c>
      <c r="Q24" s="27">
        <v>18</v>
      </c>
      <c r="R24" s="27">
        <f aca="true" t="shared" si="1" ref="R24:R26">Q24*2</f>
        <v>36</v>
      </c>
      <c r="S24" s="28">
        <v>18</v>
      </c>
      <c r="T24" s="28">
        <f aca="true" t="shared" si="2" ref="T24:T26">S24*2</f>
        <v>36</v>
      </c>
      <c r="U24" s="26"/>
      <c r="V24" s="29"/>
      <c r="W24" s="29">
        <v>1</v>
      </c>
    </row>
    <row r="25" spans="1:23" s="23" customFormat="1" ht="13.5" customHeight="1" hidden="1">
      <c r="A25" s="24" t="s">
        <v>49</v>
      </c>
      <c r="B25" s="25"/>
      <c r="C25" s="25"/>
      <c r="D25" s="26">
        <v>3</v>
      </c>
      <c r="E25" s="26">
        <v>1</v>
      </c>
      <c r="F25" s="26">
        <v>1</v>
      </c>
      <c r="G25" s="26"/>
      <c r="H25" s="26"/>
      <c r="I25" s="26"/>
      <c r="J25" s="26"/>
      <c r="K25" s="26"/>
      <c r="L25" s="26"/>
      <c r="M25" s="26"/>
      <c r="N25" s="26"/>
      <c r="O25" s="26"/>
      <c r="P25" s="26">
        <v>11.73</v>
      </c>
      <c r="Q25" s="27">
        <v>22</v>
      </c>
      <c r="R25" s="27">
        <f t="shared" si="1"/>
        <v>44</v>
      </c>
      <c r="S25" s="28">
        <v>22</v>
      </c>
      <c r="T25" s="28">
        <f t="shared" si="2"/>
        <v>44</v>
      </c>
      <c r="U25" s="26"/>
      <c r="V25" s="29"/>
      <c r="W25" s="29">
        <v>1</v>
      </c>
    </row>
    <row r="26" spans="1:23" s="23" customFormat="1" ht="13.5" customHeight="1" hidden="1">
      <c r="A26" s="24" t="s">
        <v>50</v>
      </c>
      <c r="B26" s="25"/>
      <c r="C26" s="25"/>
      <c r="D26" s="26">
        <v>3</v>
      </c>
      <c r="E26" s="26">
        <v>1</v>
      </c>
      <c r="F26" s="26">
        <v>1</v>
      </c>
      <c r="G26" s="26">
        <v>1</v>
      </c>
      <c r="H26" s="26"/>
      <c r="I26" s="26"/>
      <c r="J26" s="26"/>
      <c r="K26" s="26"/>
      <c r="L26" s="26"/>
      <c r="M26" s="26"/>
      <c r="N26" s="26"/>
      <c r="O26" s="26"/>
      <c r="P26" s="26">
        <v>13.73</v>
      </c>
      <c r="Q26" s="27">
        <v>26</v>
      </c>
      <c r="R26" s="27">
        <f t="shared" si="1"/>
        <v>52</v>
      </c>
      <c r="S26" s="28">
        <v>26</v>
      </c>
      <c r="T26" s="28">
        <f t="shared" si="2"/>
        <v>52</v>
      </c>
      <c r="U26" s="26"/>
      <c r="V26" s="29">
        <v>1</v>
      </c>
      <c r="W26" s="29">
        <v>1</v>
      </c>
    </row>
    <row r="27" spans="1:23" ht="12" customHeight="1" hidden="1">
      <c r="A27" s="24" t="s">
        <v>51</v>
      </c>
      <c r="B27" s="25"/>
      <c r="C27" s="25"/>
      <c r="D27" s="30">
        <v>3</v>
      </c>
      <c r="E27" s="30">
        <v>1</v>
      </c>
      <c r="F27" s="30">
        <v>1</v>
      </c>
      <c r="G27" s="30"/>
      <c r="H27" s="30">
        <v>1</v>
      </c>
      <c r="I27" s="31"/>
      <c r="J27" s="24">
        <f aca="true" t="shared" si="3" ref="J27:J46">E27*1250+F27*2000+G27*1000+H27*2000+I27*2000+1776</f>
        <v>7026</v>
      </c>
      <c r="K27" s="24">
        <f aca="true" t="shared" si="4" ref="K27:K46">J27-810</f>
        <v>6216</v>
      </c>
      <c r="L27" s="24">
        <f aca="true" t="shared" si="5" ref="L27:L46">K27-930</f>
        <v>5286</v>
      </c>
      <c r="M27" s="24">
        <f aca="true" t="shared" si="6" ref="M27:M46">E27*1250+F27*2000+G27*1000+H27*2000+I27*2000+2230</f>
        <v>7480</v>
      </c>
      <c r="N27" s="24">
        <f aca="true" t="shared" si="7" ref="N27:N46">M27+786</f>
        <v>8266</v>
      </c>
      <c r="O27" s="24">
        <f aca="true" t="shared" si="8" ref="O27:O46">J27-410</f>
        <v>6616</v>
      </c>
      <c r="P27" s="32">
        <f aca="true" t="shared" si="9" ref="P27:P46">2*(J27-410)/1000+0.478*3.14+1</f>
        <v>15.73292</v>
      </c>
      <c r="Q27" s="33">
        <v>30</v>
      </c>
      <c r="R27" s="34">
        <v>60</v>
      </c>
      <c r="S27" s="35">
        <v>30</v>
      </c>
      <c r="T27" s="36">
        <v>60</v>
      </c>
      <c r="U27" s="37">
        <f aca="true" t="shared" si="10" ref="U27:U46">F27+H27+I27</f>
        <v>2</v>
      </c>
      <c r="V27" s="8">
        <f aca="true" t="shared" si="11" ref="V27:V46">G27</f>
        <v>0</v>
      </c>
      <c r="W27" s="8">
        <v>1</v>
      </c>
    </row>
    <row r="28" spans="1:23" ht="12" customHeight="1" hidden="1">
      <c r="A28" s="24" t="s">
        <v>52</v>
      </c>
      <c r="B28" s="25"/>
      <c r="C28" s="25"/>
      <c r="D28" s="30">
        <v>3</v>
      </c>
      <c r="E28" s="30">
        <v>1</v>
      </c>
      <c r="F28" s="30">
        <v>1</v>
      </c>
      <c r="G28" s="30">
        <v>1</v>
      </c>
      <c r="H28" s="30">
        <v>1</v>
      </c>
      <c r="I28" s="31"/>
      <c r="J28" s="24">
        <f t="shared" si="3"/>
        <v>8026</v>
      </c>
      <c r="K28" s="24">
        <f t="shared" si="4"/>
        <v>7216</v>
      </c>
      <c r="L28" s="24">
        <f t="shared" si="5"/>
        <v>6286</v>
      </c>
      <c r="M28" s="24">
        <f t="shared" si="6"/>
        <v>8480</v>
      </c>
      <c r="N28" s="24">
        <f t="shared" si="7"/>
        <v>9266</v>
      </c>
      <c r="O28" s="24">
        <f t="shared" si="8"/>
        <v>7616</v>
      </c>
      <c r="P28" s="32">
        <f t="shared" si="9"/>
        <v>17.73292</v>
      </c>
      <c r="Q28" s="33">
        <v>34</v>
      </c>
      <c r="R28" s="34">
        <v>68</v>
      </c>
      <c r="S28" s="35">
        <v>34</v>
      </c>
      <c r="T28" s="36">
        <v>68</v>
      </c>
      <c r="U28" s="37">
        <f t="shared" si="10"/>
        <v>2</v>
      </c>
      <c r="V28" s="8">
        <f t="shared" si="11"/>
        <v>1</v>
      </c>
      <c r="W28" s="8">
        <v>1</v>
      </c>
    </row>
    <row r="29" spans="1:23" ht="12" customHeight="1" hidden="1">
      <c r="A29" s="24" t="s">
        <v>53</v>
      </c>
      <c r="B29" s="25"/>
      <c r="C29" s="25"/>
      <c r="D29" s="30">
        <v>3</v>
      </c>
      <c r="E29" s="30">
        <v>1</v>
      </c>
      <c r="F29" s="30">
        <v>2</v>
      </c>
      <c r="G29" s="30"/>
      <c r="H29" s="30">
        <v>1</v>
      </c>
      <c r="I29" s="31"/>
      <c r="J29" s="24">
        <f t="shared" si="3"/>
        <v>9026</v>
      </c>
      <c r="K29" s="24">
        <f t="shared" si="4"/>
        <v>8216</v>
      </c>
      <c r="L29" s="24">
        <f t="shared" si="5"/>
        <v>7286</v>
      </c>
      <c r="M29" s="24">
        <f t="shared" si="6"/>
        <v>9480</v>
      </c>
      <c r="N29" s="24">
        <f t="shared" si="7"/>
        <v>10266</v>
      </c>
      <c r="O29" s="24">
        <f t="shared" si="8"/>
        <v>8616</v>
      </c>
      <c r="P29" s="32">
        <f t="shared" si="9"/>
        <v>19.73292</v>
      </c>
      <c r="Q29" s="33">
        <v>38</v>
      </c>
      <c r="R29" s="34">
        <v>76</v>
      </c>
      <c r="S29" s="35">
        <v>38</v>
      </c>
      <c r="T29" s="36">
        <v>76</v>
      </c>
      <c r="U29" s="37">
        <f t="shared" si="10"/>
        <v>3</v>
      </c>
      <c r="V29" s="8">
        <f t="shared" si="11"/>
        <v>0</v>
      </c>
      <c r="W29" s="8">
        <v>1</v>
      </c>
    </row>
    <row r="30" spans="1:23" ht="12" customHeight="1" hidden="1">
      <c r="A30" s="24" t="s">
        <v>54</v>
      </c>
      <c r="B30" s="25"/>
      <c r="C30" s="25"/>
      <c r="D30" s="30">
        <v>3</v>
      </c>
      <c r="E30" s="30">
        <v>1</v>
      </c>
      <c r="F30" s="30">
        <v>2</v>
      </c>
      <c r="G30" s="30">
        <v>1</v>
      </c>
      <c r="H30" s="30">
        <v>1</v>
      </c>
      <c r="I30" s="31"/>
      <c r="J30" s="24">
        <f t="shared" si="3"/>
        <v>10026</v>
      </c>
      <c r="K30" s="24">
        <f t="shared" si="4"/>
        <v>9216</v>
      </c>
      <c r="L30" s="24">
        <f t="shared" si="5"/>
        <v>8286</v>
      </c>
      <c r="M30" s="24">
        <f t="shared" si="6"/>
        <v>10480</v>
      </c>
      <c r="N30" s="24">
        <f t="shared" si="7"/>
        <v>11266</v>
      </c>
      <c r="O30" s="24">
        <f t="shared" si="8"/>
        <v>9616</v>
      </c>
      <c r="P30" s="32">
        <f t="shared" si="9"/>
        <v>21.73292</v>
      </c>
      <c r="Q30" s="33">
        <v>41</v>
      </c>
      <c r="R30" s="34">
        <v>82</v>
      </c>
      <c r="S30" s="35">
        <v>41</v>
      </c>
      <c r="T30" s="36">
        <v>82</v>
      </c>
      <c r="U30" s="37">
        <f t="shared" si="10"/>
        <v>3</v>
      </c>
      <c r="V30" s="8">
        <f t="shared" si="11"/>
        <v>1</v>
      </c>
      <c r="W30" s="8">
        <v>1</v>
      </c>
    </row>
    <row r="31" spans="1:23" ht="12" customHeight="1" hidden="1">
      <c r="A31" s="24" t="s">
        <v>55</v>
      </c>
      <c r="B31" s="25"/>
      <c r="C31" s="25"/>
      <c r="D31" s="30">
        <v>3</v>
      </c>
      <c r="E31" s="30">
        <v>1</v>
      </c>
      <c r="F31" s="30">
        <v>3</v>
      </c>
      <c r="G31" s="24"/>
      <c r="H31" s="30">
        <v>1</v>
      </c>
      <c r="I31" s="31"/>
      <c r="J31" s="24">
        <f t="shared" si="3"/>
        <v>11026</v>
      </c>
      <c r="K31" s="24">
        <f t="shared" si="4"/>
        <v>10216</v>
      </c>
      <c r="L31" s="24">
        <f t="shared" si="5"/>
        <v>9286</v>
      </c>
      <c r="M31" s="24">
        <f t="shared" si="6"/>
        <v>11480</v>
      </c>
      <c r="N31" s="24">
        <f t="shared" si="7"/>
        <v>12266</v>
      </c>
      <c r="O31" s="24">
        <f t="shared" si="8"/>
        <v>10616</v>
      </c>
      <c r="P31" s="32">
        <f t="shared" si="9"/>
        <v>23.73292</v>
      </c>
      <c r="Q31" s="33">
        <v>45</v>
      </c>
      <c r="R31" s="34">
        <v>90</v>
      </c>
      <c r="S31" s="35">
        <v>45</v>
      </c>
      <c r="T31" s="36">
        <v>90</v>
      </c>
      <c r="U31" s="37">
        <f t="shared" si="10"/>
        <v>4</v>
      </c>
      <c r="V31" s="8">
        <f t="shared" si="11"/>
        <v>0</v>
      </c>
      <c r="W31" s="8">
        <v>1</v>
      </c>
    </row>
    <row r="32" spans="1:23" ht="12" customHeight="1" hidden="1">
      <c r="A32" s="24" t="s">
        <v>56</v>
      </c>
      <c r="B32" s="25"/>
      <c r="C32" s="25"/>
      <c r="D32" s="30">
        <v>3</v>
      </c>
      <c r="E32" s="30">
        <v>1</v>
      </c>
      <c r="F32" s="30">
        <v>3</v>
      </c>
      <c r="G32" s="30">
        <v>1</v>
      </c>
      <c r="H32" s="30">
        <v>1</v>
      </c>
      <c r="I32" s="31"/>
      <c r="J32" s="24">
        <f t="shared" si="3"/>
        <v>12026</v>
      </c>
      <c r="K32" s="24">
        <f t="shared" si="4"/>
        <v>11216</v>
      </c>
      <c r="L32" s="24">
        <f t="shared" si="5"/>
        <v>10286</v>
      </c>
      <c r="M32" s="24">
        <f t="shared" si="6"/>
        <v>12480</v>
      </c>
      <c r="N32" s="24">
        <f t="shared" si="7"/>
        <v>13266</v>
      </c>
      <c r="O32" s="24">
        <f t="shared" si="8"/>
        <v>11616</v>
      </c>
      <c r="P32" s="32">
        <f t="shared" si="9"/>
        <v>25.73292</v>
      </c>
      <c r="Q32" s="33">
        <v>49</v>
      </c>
      <c r="R32" s="34">
        <v>98</v>
      </c>
      <c r="S32" s="35">
        <v>49</v>
      </c>
      <c r="T32" s="36">
        <v>98</v>
      </c>
      <c r="U32" s="37">
        <f t="shared" si="10"/>
        <v>4</v>
      </c>
      <c r="V32" s="8">
        <f t="shared" si="11"/>
        <v>1</v>
      </c>
      <c r="W32" s="8">
        <v>1</v>
      </c>
    </row>
    <row r="33" spans="1:23" ht="12" customHeight="1" hidden="1">
      <c r="A33" s="24" t="s">
        <v>57</v>
      </c>
      <c r="B33" s="25"/>
      <c r="C33" s="25"/>
      <c r="D33" s="30">
        <v>3</v>
      </c>
      <c r="E33" s="30">
        <v>1</v>
      </c>
      <c r="F33" s="30">
        <v>4</v>
      </c>
      <c r="G33" s="24"/>
      <c r="H33" s="30">
        <v>1</v>
      </c>
      <c r="I33" s="31"/>
      <c r="J33" s="24">
        <f t="shared" si="3"/>
        <v>13026</v>
      </c>
      <c r="K33" s="24">
        <f t="shared" si="4"/>
        <v>12216</v>
      </c>
      <c r="L33" s="24">
        <f t="shared" si="5"/>
        <v>11286</v>
      </c>
      <c r="M33" s="24">
        <f t="shared" si="6"/>
        <v>13480</v>
      </c>
      <c r="N33" s="24">
        <f t="shared" si="7"/>
        <v>14266</v>
      </c>
      <c r="O33" s="24">
        <f t="shared" si="8"/>
        <v>12616</v>
      </c>
      <c r="P33" s="32">
        <f t="shared" si="9"/>
        <v>27.73292</v>
      </c>
      <c r="Q33" s="33">
        <v>53</v>
      </c>
      <c r="R33" s="34">
        <v>106</v>
      </c>
      <c r="S33" s="35">
        <v>53</v>
      </c>
      <c r="T33" s="36">
        <v>106</v>
      </c>
      <c r="U33" s="37">
        <f t="shared" si="10"/>
        <v>5</v>
      </c>
      <c r="V33" s="8">
        <f t="shared" si="11"/>
        <v>0</v>
      </c>
      <c r="W33" s="8">
        <v>1</v>
      </c>
    </row>
    <row r="34" spans="1:23" ht="12" customHeight="1" hidden="1">
      <c r="A34" s="24" t="s">
        <v>58</v>
      </c>
      <c r="B34" s="25"/>
      <c r="C34" s="25"/>
      <c r="D34" s="30">
        <v>3</v>
      </c>
      <c r="E34" s="30">
        <v>1</v>
      </c>
      <c r="F34" s="30">
        <v>4</v>
      </c>
      <c r="G34" s="30">
        <v>1</v>
      </c>
      <c r="H34" s="30">
        <v>1</v>
      </c>
      <c r="I34" s="31"/>
      <c r="J34" s="24">
        <f t="shared" si="3"/>
        <v>14026</v>
      </c>
      <c r="K34" s="24">
        <f t="shared" si="4"/>
        <v>13216</v>
      </c>
      <c r="L34" s="24">
        <f t="shared" si="5"/>
        <v>12286</v>
      </c>
      <c r="M34" s="24">
        <f t="shared" si="6"/>
        <v>14480</v>
      </c>
      <c r="N34" s="24">
        <f t="shared" si="7"/>
        <v>15266</v>
      </c>
      <c r="O34" s="24">
        <f t="shared" si="8"/>
        <v>13616</v>
      </c>
      <c r="P34" s="32">
        <f t="shared" si="9"/>
        <v>29.73292</v>
      </c>
      <c r="Q34" s="33">
        <v>57</v>
      </c>
      <c r="R34" s="34">
        <v>114</v>
      </c>
      <c r="S34" s="35">
        <v>57</v>
      </c>
      <c r="T34" s="36">
        <v>114</v>
      </c>
      <c r="U34" s="37">
        <f t="shared" si="10"/>
        <v>5</v>
      </c>
      <c r="V34" s="8">
        <f t="shared" si="11"/>
        <v>1</v>
      </c>
      <c r="W34" s="8">
        <v>1</v>
      </c>
    </row>
    <row r="35" spans="1:23" ht="12" customHeight="1" hidden="1">
      <c r="A35" s="24" t="s">
        <v>59</v>
      </c>
      <c r="B35" s="25"/>
      <c r="C35" s="25"/>
      <c r="D35" s="30">
        <v>3</v>
      </c>
      <c r="E35" s="30">
        <v>1</v>
      </c>
      <c r="F35" s="30">
        <v>5</v>
      </c>
      <c r="G35" s="24"/>
      <c r="H35" s="30">
        <v>1</v>
      </c>
      <c r="I35" s="31"/>
      <c r="J35" s="24">
        <f t="shared" si="3"/>
        <v>15026</v>
      </c>
      <c r="K35" s="24">
        <f t="shared" si="4"/>
        <v>14216</v>
      </c>
      <c r="L35" s="24">
        <f t="shared" si="5"/>
        <v>13286</v>
      </c>
      <c r="M35" s="24">
        <f t="shared" si="6"/>
        <v>15480</v>
      </c>
      <c r="N35" s="24">
        <f t="shared" si="7"/>
        <v>16266</v>
      </c>
      <c r="O35" s="24">
        <f t="shared" si="8"/>
        <v>14616</v>
      </c>
      <c r="P35" s="32">
        <f t="shared" si="9"/>
        <v>31.73292</v>
      </c>
      <c r="Q35" s="33">
        <v>61</v>
      </c>
      <c r="R35" s="34">
        <v>122</v>
      </c>
      <c r="S35" s="35">
        <v>61</v>
      </c>
      <c r="T35" s="36">
        <v>122</v>
      </c>
      <c r="U35" s="37">
        <f t="shared" si="10"/>
        <v>6</v>
      </c>
      <c r="V35" s="8">
        <f t="shared" si="11"/>
        <v>0</v>
      </c>
      <c r="W35" s="8">
        <v>1</v>
      </c>
    </row>
    <row r="36" spans="1:23" ht="12" customHeight="1" hidden="1">
      <c r="A36" s="24" t="s">
        <v>60</v>
      </c>
      <c r="B36" s="25"/>
      <c r="C36" s="25"/>
      <c r="D36" s="30">
        <v>3</v>
      </c>
      <c r="E36" s="30">
        <v>1</v>
      </c>
      <c r="F36" s="30">
        <v>5</v>
      </c>
      <c r="G36" s="30">
        <v>1</v>
      </c>
      <c r="H36" s="30">
        <v>1</v>
      </c>
      <c r="I36" s="31"/>
      <c r="J36" s="24">
        <f t="shared" si="3"/>
        <v>16026</v>
      </c>
      <c r="K36" s="24">
        <f t="shared" si="4"/>
        <v>15216</v>
      </c>
      <c r="L36" s="24">
        <f t="shared" si="5"/>
        <v>14286</v>
      </c>
      <c r="M36" s="24">
        <f t="shared" si="6"/>
        <v>16480</v>
      </c>
      <c r="N36" s="24">
        <f t="shared" si="7"/>
        <v>17266</v>
      </c>
      <c r="O36" s="24">
        <f t="shared" si="8"/>
        <v>15616</v>
      </c>
      <c r="P36" s="32">
        <f t="shared" si="9"/>
        <v>33.73292</v>
      </c>
      <c r="Q36" s="33">
        <v>64</v>
      </c>
      <c r="R36" s="34">
        <v>128</v>
      </c>
      <c r="S36" s="35">
        <v>64</v>
      </c>
      <c r="T36" s="36">
        <v>128</v>
      </c>
      <c r="U36" s="37">
        <f t="shared" si="10"/>
        <v>6</v>
      </c>
      <c r="V36" s="8">
        <f t="shared" si="11"/>
        <v>1</v>
      </c>
      <c r="W36" s="8">
        <v>1</v>
      </c>
    </row>
    <row r="37" spans="1:23" ht="12" customHeight="1" hidden="1">
      <c r="A37" s="24" t="s">
        <v>61</v>
      </c>
      <c r="B37" s="25"/>
      <c r="C37" s="25"/>
      <c r="D37" s="30">
        <v>3</v>
      </c>
      <c r="E37" s="30">
        <v>1</v>
      </c>
      <c r="F37" s="30">
        <v>6</v>
      </c>
      <c r="G37" s="24"/>
      <c r="H37" s="30">
        <v>1</v>
      </c>
      <c r="I37" s="31"/>
      <c r="J37" s="24">
        <f t="shared" si="3"/>
        <v>17026</v>
      </c>
      <c r="K37" s="24">
        <f t="shared" si="4"/>
        <v>16216</v>
      </c>
      <c r="L37" s="24">
        <f t="shared" si="5"/>
        <v>15286</v>
      </c>
      <c r="M37" s="24">
        <f t="shared" si="6"/>
        <v>17480</v>
      </c>
      <c r="N37" s="24">
        <f t="shared" si="7"/>
        <v>18266</v>
      </c>
      <c r="O37" s="24">
        <f t="shared" si="8"/>
        <v>16616</v>
      </c>
      <c r="P37" s="32">
        <f t="shared" si="9"/>
        <v>35.73292</v>
      </c>
      <c r="Q37" s="33">
        <v>68</v>
      </c>
      <c r="R37" s="34">
        <v>136</v>
      </c>
      <c r="S37" s="35">
        <v>68</v>
      </c>
      <c r="T37" s="36">
        <v>136</v>
      </c>
      <c r="U37" s="37">
        <f t="shared" si="10"/>
        <v>7</v>
      </c>
      <c r="V37" s="8">
        <f t="shared" si="11"/>
        <v>0</v>
      </c>
      <c r="W37" s="8">
        <v>1</v>
      </c>
    </row>
    <row r="38" spans="1:23" ht="12" customHeight="1" hidden="1">
      <c r="A38" s="24" t="s">
        <v>62</v>
      </c>
      <c r="B38" s="25"/>
      <c r="C38" s="25"/>
      <c r="D38" s="30">
        <v>3</v>
      </c>
      <c r="E38" s="30">
        <v>1</v>
      </c>
      <c r="F38" s="30">
        <v>6</v>
      </c>
      <c r="G38" s="30">
        <v>1</v>
      </c>
      <c r="H38" s="30">
        <v>1</v>
      </c>
      <c r="I38" s="31"/>
      <c r="J38" s="24">
        <f t="shared" si="3"/>
        <v>18026</v>
      </c>
      <c r="K38" s="24">
        <f t="shared" si="4"/>
        <v>17216</v>
      </c>
      <c r="L38" s="24">
        <f t="shared" si="5"/>
        <v>16286</v>
      </c>
      <c r="M38" s="24">
        <f t="shared" si="6"/>
        <v>18480</v>
      </c>
      <c r="N38" s="24">
        <f t="shared" si="7"/>
        <v>19266</v>
      </c>
      <c r="O38" s="24">
        <f t="shared" si="8"/>
        <v>17616</v>
      </c>
      <c r="P38" s="32">
        <f t="shared" si="9"/>
        <v>37.73292</v>
      </c>
      <c r="Q38" s="33">
        <v>72</v>
      </c>
      <c r="R38" s="34">
        <v>144</v>
      </c>
      <c r="S38" s="35">
        <v>72</v>
      </c>
      <c r="T38" s="36">
        <v>144</v>
      </c>
      <c r="U38" s="37">
        <f t="shared" si="10"/>
        <v>7</v>
      </c>
      <c r="V38" s="8">
        <f t="shared" si="11"/>
        <v>1</v>
      </c>
      <c r="W38" s="8">
        <v>1</v>
      </c>
    </row>
    <row r="39" spans="1:23" ht="12" customHeight="1" hidden="1">
      <c r="A39" s="24" t="s">
        <v>63</v>
      </c>
      <c r="B39" s="25"/>
      <c r="C39" s="25"/>
      <c r="D39" s="30">
        <v>3</v>
      </c>
      <c r="E39" s="30">
        <v>1</v>
      </c>
      <c r="F39" s="30">
        <v>7</v>
      </c>
      <c r="G39" s="24"/>
      <c r="H39" s="30">
        <v>1</v>
      </c>
      <c r="I39" s="31"/>
      <c r="J39" s="24">
        <f t="shared" si="3"/>
        <v>19026</v>
      </c>
      <c r="K39" s="24">
        <f t="shared" si="4"/>
        <v>18216</v>
      </c>
      <c r="L39" s="24">
        <f t="shared" si="5"/>
        <v>17286</v>
      </c>
      <c r="M39" s="24">
        <f t="shared" si="6"/>
        <v>19480</v>
      </c>
      <c r="N39" s="24">
        <f t="shared" si="7"/>
        <v>20266</v>
      </c>
      <c r="O39" s="24">
        <f t="shared" si="8"/>
        <v>18616</v>
      </c>
      <c r="P39" s="32">
        <f t="shared" si="9"/>
        <v>39.73292</v>
      </c>
      <c r="Q39" s="33">
        <v>76</v>
      </c>
      <c r="R39" s="34">
        <v>152</v>
      </c>
      <c r="S39" s="35">
        <v>76</v>
      </c>
      <c r="T39" s="36">
        <v>152</v>
      </c>
      <c r="U39" s="37">
        <f t="shared" si="10"/>
        <v>8</v>
      </c>
      <c r="V39" s="8">
        <f t="shared" si="11"/>
        <v>0</v>
      </c>
      <c r="W39" s="8">
        <v>1</v>
      </c>
    </row>
    <row r="40" spans="1:23" ht="12" customHeight="1" hidden="1">
      <c r="A40" s="24" t="s">
        <v>64</v>
      </c>
      <c r="B40" s="25"/>
      <c r="C40" s="25"/>
      <c r="D40" s="30">
        <v>3</v>
      </c>
      <c r="E40" s="30">
        <v>1</v>
      </c>
      <c r="F40" s="30">
        <v>7</v>
      </c>
      <c r="G40" s="30">
        <v>1</v>
      </c>
      <c r="H40" s="30">
        <v>1</v>
      </c>
      <c r="I40" s="31"/>
      <c r="J40" s="24">
        <f t="shared" si="3"/>
        <v>20026</v>
      </c>
      <c r="K40" s="24">
        <f t="shared" si="4"/>
        <v>19216</v>
      </c>
      <c r="L40" s="24">
        <f t="shared" si="5"/>
        <v>18286</v>
      </c>
      <c r="M40" s="24">
        <f t="shared" si="6"/>
        <v>20480</v>
      </c>
      <c r="N40" s="24">
        <f t="shared" si="7"/>
        <v>21266</v>
      </c>
      <c r="O40" s="24">
        <f t="shared" si="8"/>
        <v>19616</v>
      </c>
      <c r="P40" s="32">
        <f t="shared" si="9"/>
        <v>41.73292</v>
      </c>
      <c r="Q40" s="33">
        <v>80</v>
      </c>
      <c r="R40" s="34">
        <v>160</v>
      </c>
      <c r="S40" s="35">
        <v>80</v>
      </c>
      <c r="T40" s="36">
        <v>160</v>
      </c>
      <c r="U40" s="37">
        <f t="shared" si="10"/>
        <v>8</v>
      </c>
      <c r="V40" s="8">
        <f t="shared" si="11"/>
        <v>1</v>
      </c>
      <c r="W40" s="8">
        <v>1</v>
      </c>
    </row>
    <row r="41" spans="1:23" ht="12" customHeight="1" hidden="1">
      <c r="A41" s="24" t="s">
        <v>65</v>
      </c>
      <c r="B41" s="38">
        <v>85031</v>
      </c>
      <c r="C41" s="38">
        <v>85031</v>
      </c>
      <c r="D41" s="30">
        <v>4</v>
      </c>
      <c r="E41" s="30">
        <v>1</v>
      </c>
      <c r="F41" s="30">
        <v>8</v>
      </c>
      <c r="G41" s="24"/>
      <c r="H41" s="30">
        <v>1</v>
      </c>
      <c r="I41" s="31"/>
      <c r="J41" s="24">
        <f t="shared" si="3"/>
        <v>21026</v>
      </c>
      <c r="K41" s="24">
        <f t="shared" si="4"/>
        <v>20216</v>
      </c>
      <c r="L41" s="24">
        <f t="shared" si="5"/>
        <v>19286</v>
      </c>
      <c r="M41" s="24">
        <f t="shared" si="6"/>
        <v>21480</v>
      </c>
      <c r="N41" s="24">
        <f t="shared" si="7"/>
        <v>22266</v>
      </c>
      <c r="O41" s="24">
        <f t="shared" si="8"/>
        <v>20616</v>
      </c>
      <c r="P41" s="32">
        <f t="shared" si="9"/>
        <v>43.73292</v>
      </c>
      <c r="Q41" s="33">
        <v>84</v>
      </c>
      <c r="R41" s="34">
        <v>168</v>
      </c>
      <c r="S41" s="35">
        <v>84</v>
      </c>
      <c r="T41" s="36">
        <v>168</v>
      </c>
      <c r="U41" s="37">
        <f t="shared" si="10"/>
        <v>9</v>
      </c>
      <c r="V41" s="8">
        <f t="shared" si="11"/>
        <v>0</v>
      </c>
      <c r="W41" s="8">
        <v>1</v>
      </c>
    </row>
    <row r="42" spans="1:23" ht="12" customHeight="1" hidden="1">
      <c r="A42" s="24" t="s">
        <v>66</v>
      </c>
      <c r="B42" s="38"/>
      <c r="C42" s="38"/>
      <c r="D42" s="30">
        <v>4</v>
      </c>
      <c r="E42" s="30">
        <v>1</v>
      </c>
      <c r="F42" s="30">
        <v>8</v>
      </c>
      <c r="G42" s="30">
        <v>1</v>
      </c>
      <c r="H42" s="30">
        <v>1</v>
      </c>
      <c r="I42" s="31"/>
      <c r="J42" s="24">
        <f t="shared" si="3"/>
        <v>22026</v>
      </c>
      <c r="K42" s="24">
        <f t="shared" si="4"/>
        <v>21216</v>
      </c>
      <c r="L42" s="24">
        <f t="shared" si="5"/>
        <v>20286</v>
      </c>
      <c r="M42" s="24">
        <f t="shared" si="6"/>
        <v>22480</v>
      </c>
      <c r="N42" s="24">
        <f t="shared" si="7"/>
        <v>23266</v>
      </c>
      <c r="O42" s="24">
        <f t="shared" si="8"/>
        <v>21616</v>
      </c>
      <c r="P42" s="32">
        <f t="shared" si="9"/>
        <v>45.73292</v>
      </c>
      <c r="Q42" s="33">
        <v>88</v>
      </c>
      <c r="R42" s="34">
        <v>176</v>
      </c>
      <c r="S42" s="35">
        <v>88</v>
      </c>
      <c r="T42" s="36">
        <v>176</v>
      </c>
      <c r="U42" s="37">
        <f t="shared" si="10"/>
        <v>9</v>
      </c>
      <c r="V42" s="8">
        <f t="shared" si="11"/>
        <v>1</v>
      </c>
      <c r="W42" s="8">
        <v>1</v>
      </c>
    </row>
    <row r="43" spans="1:23" ht="12" customHeight="1" hidden="1">
      <c r="A43" s="24" t="s">
        <v>67</v>
      </c>
      <c r="B43" s="38"/>
      <c r="C43" s="38"/>
      <c r="D43" s="30">
        <v>4</v>
      </c>
      <c r="E43" s="30">
        <v>1</v>
      </c>
      <c r="F43" s="30">
        <v>9</v>
      </c>
      <c r="G43" s="24"/>
      <c r="H43" s="30">
        <v>1</v>
      </c>
      <c r="I43" s="31"/>
      <c r="J43" s="24">
        <f t="shared" si="3"/>
        <v>23026</v>
      </c>
      <c r="K43" s="24">
        <f t="shared" si="4"/>
        <v>22216</v>
      </c>
      <c r="L43" s="24">
        <f t="shared" si="5"/>
        <v>21286</v>
      </c>
      <c r="M43" s="24">
        <f t="shared" si="6"/>
        <v>23480</v>
      </c>
      <c r="N43" s="24">
        <f t="shared" si="7"/>
        <v>24266</v>
      </c>
      <c r="O43" s="24">
        <f t="shared" si="8"/>
        <v>22616</v>
      </c>
      <c r="P43" s="32">
        <f t="shared" si="9"/>
        <v>47.73292</v>
      </c>
      <c r="Q43" s="33">
        <v>91</v>
      </c>
      <c r="R43" s="34">
        <v>182</v>
      </c>
      <c r="S43" s="35">
        <v>91</v>
      </c>
      <c r="T43" s="36">
        <v>182</v>
      </c>
      <c r="U43" s="37">
        <f t="shared" si="10"/>
        <v>10</v>
      </c>
      <c r="V43" s="8">
        <f t="shared" si="11"/>
        <v>0</v>
      </c>
      <c r="W43" s="8">
        <v>1</v>
      </c>
    </row>
    <row r="44" spans="1:23" ht="12" customHeight="1" hidden="1">
      <c r="A44" s="24" t="s">
        <v>68</v>
      </c>
      <c r="B44" s="38"/>
      <c r="C44" s="38"/>
      <c r="D44" s="30">
        <v>4</v>
      </c>
      <c r="E44" s="30">
        <v>1</v>
      </c>
      <c r="F44" s="30">
        <v>9</v>
      </c>
      <c r="G44" s="30">
        <v>1</v>
      </c>
      <c r="H44" s="30">
        <v>1</v>
      </c>
      <c r="I44" s="31"/>
      <c r="J44" s="24">
        <f t="shared" si="3"/>
        <v>24026</v>
      </c>
      <c r="K44" s="24">
        <f t="shared" si="4"/>
        <v>23216</v>
      </c>
      <c r="L44" s="24">
        <f t="shared" si="5"/>
        <v>22286</v>
      </c>
      <c r="M44" s="24">
        <f t="shared" si="6"/>
        <v>24480</v>
      </c>
      <c r="N44" s="24">
        <f t="shared" si="7"/>
        <v>25266</v>
      </c>
      <c r="O44" s="24">
        <f t="shared" si="8"/>
        <v>23616</v>
      </c>
      <c r="P44" s="32">
        <f t="shared" si="9"/>
        <v>49.73292</v>
      </c>
      <c r="Q44" s="33">
        <v>95</v>
      </c>
      <c r="R44" s="34">
        <v>190</v>
      </c>
      <c r="S44" s="35">
        <v>95</v>
      </c>
      <c r="T44" s="36">
        <v>190</v>
      </c>
      <c r="U44" s="37">
        <f t="shared" si="10"/>
        <v>10</v>
      </c>
      <c r="V44" s="8">
        <f t="shared" si="11"/>
        <v>1</v>
      </c>
      <c r="W44" s="8">
        <v>1</v>
      </c>
    </row>
    <row r="45" spans="1:23" ht="12" customHeight="1" hidden="1">
      <c r="A45" s="24" t="s">
        <v>69</v>
      </c>
      <c r="B45" s="38"/>
      <c r="C45" s="38"/>
      <c r="D45" s="30">
        <v>4</v>
      </c>
      <c r="E45" s="30">
        <v>1</v>
      </c>
      <c r="F45" s="30">
        <v>10</v>
      </c>
      <c r="G45" s="24"/>
      <c r="H45" s="30">
        <v>1</v>
      </c>
      <c r="I45" s="31"/>
      <c r="J45" s="24">
        <f t="shared" si="3"/>
        <v>25026</v>
      </c>
      <c r="K45" s="24">
        <f t="shared" si="4"/>
        <v>24216</v>
      </c>
      <c r="L45" s="24">
        <f t="shared" si="5"/>
        <v>23286</v>
      </c>
      <c r="M45" s="24">
        <f t="shared" si="6"/>
        <v>25480</v>
      </c>
      <c r="N45" s="24">
        <f t="shared" si="7"/>
        <v>26266</v>
      </c>
      <c r="O45" s="24">
        <f t="shared" si="8"/>
        <v>24616</v>
      </c>
      <c r="P45" s="32">
        <f t="shared" si="9"/>
        <v>51.73292</v>
      </c>
      <c r="Q45" s="33">
        <v>99</v>
      </c>
      <c r="R45" s="34">
        <v>198</v>
      </c>
      <c r="S45" s="35">
        <v>99</v>
      </c>
      <c r="T45" s="36">
        <v>198</v>
      </c>
      <c r="U45" s="37">
        <f t="shared" si="10"/>
        <v>11</v>
      </c>
      <c r="V45" s="8">
        <f t="shared" si="11"/>
        <v>0</v>
      </c>
      <c r="W45" s="8">
        <v>1</v>
      </c>
    </row>
    <row r="46" spans="1:23" ht="12" customHeight="1" hidden="1">
      <c r="A46" s="24" t="s">
        <v>70</v>
      </c>
      <c r="B46" s="38"/>
      <c r="C46" s="38"/>
      <c r="D46" s="30">
        <v>4</v>
      </c>
      <c r="E46" s="30">
        <v>1</v>
      </c>
      <c r="F46" s="30">
        <v>10</v>
      </c>
      <c r="G46" s="30">
        <v>1</v>
      </c>
      <c r="H46" s="30">
        <v>1</v>
      </c>
      <c r="I46" s="31"/>
      <c r="J46" s="24">
        <f t="shared" si="3"/>
        <v>26026</v>
      </c>
      <c r="K46" s="24">
        <f t="shared" si="4"/>
        <v>25216</v>
      </c>
      <c r="L46" s="24">
        <f t="shared" si="5"/>
        <v>24286</v>
      </c>
      <c r="M46" s="24">
        <f t="shared" si="6"/>
        <v>26480</v>
      </c>
      <c r="N46" s="24">
        <f t="shared" si="7"/>
        <v>27266</v>
      </c>
      <c r="O46" s="24">
        <f t="shared" si="8"/>
        <v>25616</v>
      </c>
      <c r="P46" s="32">
        <f t="shared" si="9"/>
        <v>53.73292</v>
      </c>
      <c r="Q46" s="33">
        <v>103</v>
      </c>
      <c r="R46" s="34">
        <v>206</v>
      </c>
      <c r="S46" s="35">
        <v>103</v>
      </c>
      <c r="T46" s="36">
        <v>206</v>
      </c>
      <c r="U46" s="37">
        <f t="shared" si="10"/>
        <v>11</v>
      </c>
      <c r="V46" s="8">
        <f t="shared" si="11"/>
        <v>1</v>
      </c>
      <c r="W46" s="8">
        <v>1</v>
      </c>
    </row>
    <row r="47" spans="1:21" s="23" customFormat="1" ht="22.5" customHeight="1">
      <c r="A47" s="39" t="s">
        <v>71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0"/>
      <c r="Q47" s="41"/>
      <c r="R47" s="41"/>
      <c r="S47" s="41"/>
      <c r="T47" s="41"/>
      <c r="U47" s="42"/>
    </row>
    <row r="48" spans="1:23" ht="12" customHeight="1">
      <c r="A48" s="24" t="s">
        <v>72</v>
      </c>
      <c r="B48" s="38">
        <v>82065</v>
      </c>
      <c r="C48" s="38">
        <v>82065</v>
      </c>
      <c r="D48" s="30">
        <v>3</v>
      </c>
      <c r="E48" s="30">
        <v>1</v>
      </c>
      <c r="F48" s="30">
        <v>1</v>
      </c>
      <c r="G48" s="30"/>
      <c r="H48" s="30">
        <v>1</v>
      </c>
      <c r="I48" s="31"/>
      <c r="J48" s="24">
        <f aca="true" t="shared" si="12" ref="J48:J73">E48*1250+F48*2000+G48*1000+H48*2000+I48*2000+1776</f>
        <v>7026</v>
      </c>
      <c r="K48" s="24">
        <f aca="true" t="shared" si="13" ref="K48:K73">J48-810</f>
        <v>6216</v>
      </c>
      <c r="L48" s="24">
        <f aca="true" t="shared" si="14" ref="L48:L73">K48-930</f>
        <v>5286</v>
      </c>
      <c r="M48" s="24">
        <f aca="true" t="shared" si="15" ref="M48:M73">E48*1250+F48*2000+G48*1000+H48*2000+I48*2000+2230</f>
        <v>7480</v>
      </c>
      <c r="N48" s="24">
        <f aca="true" t="shared" si="16" ref="N48:N73">M48+786</f>
        <v>8266</v>
      </c>
      <c r="O48" s="24">
        <f aca="true" t="shared" si="17" ref="O48:O73">J48-410</f>
        <v>6616</v>
      </c>
      <c r="P48" s="32">
        <f aca="true" t="shared" si="18" ref="P48:P73">2*(J48-410)/1000+0.478*3.14+1</f>
        <v>15.73292</v>
      </c>
      <c r="Q48" s="43">
        <f aca="true" t="shared" si="19" ref="Q48:Q73">CEILING((P48-1)/0.26,1)+2</f>
        <v>59</v>
      </c>
      <c r="R48" s="44">
        <f aca="true" t="shared" si="20" ref="R48:R73">Q48*2+(Q48*0.1)</f>
        <v>123.9</v>
      </c>
      <c r="S48" s="45">
        <f aca="true" t="shared" si="21" ref="S48:S73">CEILING((P48-1)/0.26,1)+2</f>
        <v>59</v>
      </c>
      <c r="T48" s="46">
        <f aca="true" t="shared" si="22" ref="T48:T73">S48*2+(S48*0.1)</f>
        <v>123.9</v>
      </c>
      <c r="U48" s="37">
        <f aca="true" t="shared" si="23" ref="U48:U73">F48+H48+I48</f>
        <v>2</v>
      </c>
      <c r="V48" s="8">
        <f aca="true" t="shared" si="24" ref="V48:V73">G48</f>
        <v>0</v>
      </c>
      <c r="W48" s="8">
        <v>1</v>
      </c>
    </row>
    <row r="49" spans="1:23" ht="12" customHeight="1">
      <c r="A49" s="24" t="s">
        <v>73</v>
      </c>
      <c r="B49" s="38"/>
      <c r="C49" s="38"/>
      <c r="D49" s="30">
        <v>3</v>
      </c>
      <c r="E49" s="30">
        <v>1</v>
      </c>
      <c r="F49" s="30">
        <v>1</v>
      </c>
      <c r="G49" s="30">
        <v>1</v>
      </c>
      <c r="H49" s="30">
        <v>1</v>
      </c>
      <c r="I49" s="31"/>
      <c r="J49" s="24">
        <f t="shared" si="12"/>
        <v>8026</v>
      </c>
      <c r="K49" s="24">
        <f t="shared" si="13"/>
        <v>7216</v>
      </c>
      <c r="L49" s="24">
        <f t="shared" si="14"/>
        <v>6286</v>
      </c>
      <c r="M49" s="24">
        <f t="shared" si="15"/>
        <v>8480</v>
      </c>
      <c r="N49" s="24">
        <f t="shared" si="16"/>
        <v>9266</v>
      </c>
      <c r="O49" s="24">
        <f t="shared" si="17"/>
        <v>7616</v>
      </c>
      <c r="P49" s="32">
        <f t="shared" si="18"/>
        <v>17.73292</v>
      </c>
      <c r="Q49" s="43">
        <f t="shared" si="19"/>
        <v>67</v>
      </c>
      <c r="R49" s="44">
        <f t="shared" si="20"/>
        <v>140.7</v>
      </c>
      <c r="S49" s="45">
        <f t="shared" si="21"/>
        <v>67</v>
      </c>
      <c r="T49" s="46">
        <f t="shared" si="22"/>
        <v>140.7</v>
      </c>
      <c r="U49" s="37">
        <f t="shared" si="23"/>
        <v>2</v>
      </c>
      <c r="V49" s="8">
        <f t="shared" si="24"/>
        <v>1</v>
      </c>
      <c r="W49" s="8">
        <v>1</v>
      </c>
    </row>
    <row r="50" spans="1:23" ht="12" customHeight="1">
      <c r="A50" s="24" t="s">
        <v>74</v>
      </c>
      <c r="B50" s="38"/>
      <c r="C50" s="38"/>
      <c r="D50" s="30">
        <v>3</v>
      </c>
      <c r="E50" s="30">
        <v>1</v>
      </c>
      <c r="F50" s="30">
        <v>2</v>
      </c>
      <c r="G50" s="30"/>
      <c r="H50" s="30">
        <v>1</v>
      </c>
      <c r="I50" s="31"/>
      <c r="J50" s="24">
        <f t="shared" si="12"/>
        <v>9026</v>
      </c>
      <c r="K50" s="24">
        <f t="shared" si="13"/>
        <v>8216</v>
      </c>
      <c r="L50" s="24">
        <f t="shared" si="14"/>
        <v>7286</v>
      </c>
      <c r="M50" s="24">
        <f t="shared" si="15"/>
        <v>9480</v>
      </c>
      <c r="N50" s="24">
        <f t="shared" si="16"/>
        <v>10266</v>
      </c>
      <c r="O50" s="24">
        <f t="shared" si="17"/>
        <v>8616</v>
      </c>
      <c r="P50" s="32">
        <f t="shared" si="18"/>
        <v>19.73292</v>
      </c>
      <c r="Q50" s="43">
        <f t="shared" si="19"/>
        <v>75</v>
      </c>
      <c r="R50" s="44">
        <f t="shared" si="20"/>
        <v>157.5</v>
      </c>
      <c r="S50" s="45">
        <f t="shared" si="21"/>
        <v>75</v>
      </c>
      <c r="T50" s="46">
        <f t="shared" si="22"/>
        <v>157.5</v>
      </c>
      <c r="U50" s="37">
        <f t="shared" si="23"/>
        <v>3</v>
      </c>
      <c r="V50" s="8">
        <f t="shared" si="24"/>
        <v>0</v>
      </c>
      <c r="W50" s="8">
        <v>1</v>
      </c>
    </row>
    <row r="51" spans="1:23" ht="12" customHeight="1">
      <c r="A51" s="24" t="s">
        <v>75</v>
      </c>
      <c r="B51" s="38"/>
      <c r="C51" s="38"/>
      <c r="D51" s="30">
        <v>3</v>
      </c>
      <c r="E51" s="30">
        <v>1</v>
      </c>
      <c r="F51" s="30">
        <v>2</v>
      </c>
      <c r="G51" s="30">
        <v>1</v>
      </c>
      <c r="H51" s="30">
        <v>1</v>
      </c>
      <c r="I51" s="31"/>
      <c r="J51" s="24">
        <f t="shared" si="12"/>
        <v>10026</v>
      </c>
      <c r="K51" s="24">
        <f t="shared" si="13"/>
        <v>9216</v>
      </c>
      <c r="L51" s="24">
        <f t="shared" si="14"/>
        <v>8286</v>
      </c>
      <c r="M51" s="24">
        <f t="shared" si="15"/>
        <v>10480</v>
      </c>
      <c r="N51" s="24">
        <f t="shared" si="16"/>
        <v>11266</v>
      </c>
      <c r="O51" s="24">
        <f t="shared" si="17"/>
        <v>9616</v>
      </c>
      <c r="P51" s="32">
        <f t="shared" si="18"/>
        <v>21.73292</v>
      </c>
      <c r="Q51" s="43">
        <f t="shared" si="19"/>
        <v>82</v>
      </c>
      <c r="R51" s="44">
        <f t="shared" si="20"/>
        <v>172.2</v>
      </c>
      <c r="S51" s="45">
        <f t="shared" si="21"/>
        <v>82</v>
      </c>
      <c r="T51" s="46">
        <f t="shared" si="22"/>
        <v>172.2</v>
      </c>
      <c r="U51" s="37">
        <f t="shared" si="23"/>
        <v>3</v>
      </c>
      <c r="V51" s="8">
        <f t="shared" si="24"/>
        <v>1</v>
      </c>
      <c r="W51" s="8">
        <v>1</v>
      </c>
    </row>
    <row r="52" spans="1:23" ht="12" customHeight="1">
      <c r="A52" s="24" t="s">
        <v>76</v>
      </c>
      <c r="B52" s="38"/>
      <c r="C52" s="38"/>
      <c r="D52" s="30">
        <v>3</v>
      </c>
      <c r="E52" s="30">
        <v>1</v>
      </c>
      <c r="F52" s="30">
        <v>3</v>
      </c>
      <c r="G52" s="24"/>
      <c r="H52" s="30">
        <v>1</v>
      </c>
      <c r="I52" s="31"/>
      <c r="J52" s="24">
        <f t="shared" si="12"/>
        <v>11026</v>
      </c>
      <c r="K52" s="24">
        <f t="shared" si="13"/>
        <v>10216</v>
      </c>
      <c r="L52" s="24">
        <f t="shared" si="14"/>
        <v>9286</v>
      </c>
      <c r="M52" s="24">
        <f t="shared" si="15"/>
        <v>11480</v>
      </c>
      <c r="N52" s="24">
        <f t="shared" si="16"/>
        <v>12266</v>
      </c>
      <c r="O52" s="24">
        <f t="shared" si="17"/>
        <v>10616</v>
      </c>
      <c r="P52" s="32">
        <f t="shared" si="18"/>
        <v>23.73292</v>
      </c>
      <c r="Q52" s="43">
        <f t="shared" si="19"/>
        <v>90</v>
      </c>
      <c r="R52" s="44">
        <f t="shared" si="20"/>
        <v>189</v>
      </c>
      <c r="S52" s="45">
        <f t="shared" si="21"/>
        <v>90</v>
      </c>
      <c r="T52" s="46">
        <f t="shared" si="22"/>
        <v>189</v>
      </c>
      <c r="U52" s="37">
        <f t="shared" si="23"/>
        <v>4</v>
      </c>
      <c r="V52" s="8">
        <f t="shared" si="24"/>
        <v>0</v>
      </c>
      <c r="W52" s="8">
        <v>1</v>
      </c>
    </row>
    <row r="53" spans="1:23" ht="12" customHeight="1">
      <c r="A53" s="24" t="s">
        <v>77</v>
      </c>
      <c r="B53" s="38"/>
      <c r="C53" s="38"/>
      <c r="D53" s="30">
        <v>3</v>
      </c>
      <c r="E53" s="30">
        <v>1</v>
      </c>
      <c r="F53" s="30">
        <v>3</v>
      </c>
      <c r="G53" s="30">
        <v>1</v>
      </c>
      <c r="H53" s="30">
        <v>1</v>
      </c>
      <c r="I53" s="31"/>
      <c r="J53" s="24">
        <f t="shared" si="12"/>
        <v>12026</v>
      </c>
      <c r="K53" s="24">
        <f t="shared" si="13"/>
        <v>11216</v>
      </c>
      <c r="L53" s="24">
        <f t="shared" si="14"/>
        <v>10286</v>
      </c>
      <c r="M53" s="24">
        <f t="shared" si="15"/>
        <v>12480</v>
      </c>
      <c r="N53" s="24">
        <f t="shared" si="16"/>
        <v>13266</v>
      </c>
      <c r="O53" s="24">
        <f t="shared" si="17"/>
        <v>11616</v>
      </c>
      <c r="P53" s="32">
        <f t="shared" si="18"/>
        <v>25.73292</v>
      </c>
      <c r="Q53" s="43">
        <f t="shared" si="19"/>
        <v>98</v>
      </c>
      <c r="R53" s="44">
        <f t="shared" si="20"/>
        <v>205.8</v>
      </c>
      <c r="S53" s="45">
        <f t="shared" si="21"/>
        <v>98</v>
      </c>
      <c r="T53" s="46">
        <f t="shared" si="22"/>
        <v>205.8</v>
      </c>
      <c r="U53" s="37">
        <f t="shared" si="23"/>
        <v>4</v>
      </c>
      <c r="V53" s="8">
        <f t="shared" si="24"/>
        <v>1</v>
      </c>
      <c r="W53" s="8">
        <v>1</v>
      </c>
    </row>
    <row r="54" spans="1:23" ht="12" customHeight="1">
      <c r="A54" s="24" t="s">
        <v>78</v>
      </c>
      <c r="B54" s="38"/>
      <c r="C54" s="38"/>
      <c r="D54" s="30">
        <v>3</v>
      </c>
      <c r="E54" s="30">
        <v>1</v>
      </c>
      <c r="F54" s="30">
        <v>4</v>
      </c>
      <c r="G54" s="24"/>
      <c r="H54" s="30">
        <v>1</v>
      </c>
      <c r="I54" s="31"/>
      <c r="J54" s="24">
        <f t="shared" si="12"/>
        <v>13026</v>
      </c>
      <c r="K54" s="24">
        <f t="shared" si="13"/>
        <v>12216</v>
      </c>
      <c r="L54" s="24">
        <f t="shared" si="14"/>
        <v>11286</v>
      </c>
      <c r="M54" s="24">
        <f t="shared" si="15"/>
        <v>13480</v>
      </c>
      <c r="N54" s="24">
        <f t="shared" si="16"/>
        <v>14266</v>
      </c>
      <c r="O54" s="24">
        <f t="shared" si="17"/>
        <v>12616</v>
      </c>
      <c r="P54" s="32">
        <f t="shared" si="18"/>
        <v>27.73292</v>
      </c>
      <c r="Q54" s="43">
        <f t="shared" si="19"/>
        <v>105</v>
      </c>
      <c r="R54" s="44">
        <f t="shared" si="20"/>
        <v>220.5</v>
      </c>
      <c r="S54" s="45">
        <f t="shared" si="21"/>
        <v>105</v>
      </c>
      <c r="T54" s="46">
        <f t="shared" si="22"/>
        <v>220.5</v>
      </c>
      <c r="U54" s="37">
        <f t="shared" si="23"/>
        <v>5</v>
      </c>
      <c r="V54" s="8">
        <f t="shared" si="24"/>
        <v>0</v>
      </c>
      <c r="W54" s="8">
        <v>1</v>
      </c>
    </row>
    <row r="55" spans="1:23" ht="12" customHeight="1">
      <c r="A55" s="24" t="s">
        <v>79</v>
      </c>
      <c r="B55" s="38"/>
      <c r="C55" s="38"/>
      <c r="D55" s="30">
        <v>3</v>
      </c>
      <c r="E55" s="30">
        <v>1</v>
      </c>
      <c r="F55" s="30">
        <v>4</v>
      </c>
      <c r="G55" s="30">
        <v>1</v>
      </c>
      <c r="H55" s="30">
        <v>1</v>
      </c>
      <c r="I55" s="31"/>
      <c r="J55" s="24">
        <f t="shared" si="12"/>
        <v>14026</v>
      </c>
      <c r="K55" s="24">
        <f t="shared" si="13"/>
        <v>13216</v>
      </c>
      <c r="L55" s="24">
        <f t="shared" si="14"/>
        <v>12286</v>
      </c>
      <c r="M55" s="24">
        <f t="shared" si="15"/>
        <v>14480</v>
      </c>
      <c r="N55" s="24">
        <f t="shared" si="16"/>
        <v>15266</v>
      </c>
      <c r="O55" s="24">
        <f t="shared" si="17"/>
        <v>13616</v>
      </c>
      <c r="P55" s="32">
        <f t="shared" si="18"/>
        <v>29.73292</v>
      </c>
      <c r="Q55" s="43">
        <f t="shared" si="19"/>
        <v>113</v>
      </c>
      <c r="R55" s="44">
        <f t="shared" si="20"/>
        <v>237.3</v>
      </c>
      <c r="S55" s="45">
        <f t="shared" si="21"/>
        <v>113</v>
      </c>
      <c r="T55" s="46">
        <f t="shared" si="22"/>
        <v>237.3</v>
      </c>
      <c r="U55" s="37">
        <f t="shared" si="23"/>
        <v>5</v>
      </c>
      <c r="V55" s="8">
        <f t="shared" si="24"/>
        <v>1</v>
      </c>
      <c r="W55" s="8">
        <v>1</v>
      </c>
    </row>
    <row r="56" spans="1:23" ht="12" customHeight="1">
      <c r="A56" s="24" t="s">
        <v>80</v>
      </c>
      <c r="B56" s="38"/>
      <c r="C56" s="38"/>
      <c r="D56" s="30">
        <v>3</v>
      </c>
      <c r="E56" s="30">
        <v>1</v>
      </c>
      <c r="F56" s="30">
        <v>5</v>
      </c>
      <c r="G56" s="24"/>
      <c r="H56" s="30">
        <v>1</v>
      </c>
      <c r="I56" s="31"/>
      <c r="J56" s="24">
        <f t="shared" si="12"/>
        <v>15026</v>
      </c>
      <c r="K56" s="24">
        <f t="shared" si="13"/>
        <v>14216</v>
      </c>
      <c r="L56" s="24">
        <f t="shared" si="14"/>
        <v>13286</v>
      </c>
      <c r="M56" s="24">
        <f t="shared" si="15"/>
        <v>15480</v>
      </c>
      <c r="N56" s="24">
        <f t="shared" si="16"/>
        <v>16266</v>
      </c>
      <c r="O56" s="24">
        <f t="shared" si="17"/>
        <v>14616</v>
      </c>
      <c r="P56" s="32">
        <f t="shared" si="18"/>
        <v>31.73292</v>
      </c>
      <c r="Q56" s="43">
        <f t="shared" si="19"/>
        <v>121</v>
      </c>
      <c r="R56" s="44">
        <f t="shared" si="20"/>
        <v>254.1</v>
      </c>
      <c r="S56" s="45">
        <f t="shared" si="21"/>
        <v>121</v>
      </c>
      <c r="T56" s="46">
        <f t="shared" si="22"/>
        <v>254.1</v>
      </c>
      <c r="U56" s="37">
        <f t="shared" si="23"/>
        <v>6</v>
      </c>
      <c r="V56" s="8">
        <f t="shared" si="24"/>
        <v>0</v>
      </c>
      <c r="W56" s="8">
        <v>1</v>
      </c>
    </row>
    <row r="57" spans="1:23" ht="12" customHeight="1">
      <c r="A57" s="24" t="s">
        <v>81</v>
      </c>
      <c r="B57" s="38"/>
      <c r="C57" s="38"/>
      <c r="D57" s="30">
        <v>3</v>
      </c>
      <c r="E57" s="30">
        <v>1</v>
      </c>
      <c r="F57" s="30">
        <v>5</v>
      </c>
      <c r="G57" s="30">
        <v>1</v>
      </c>
      <c r="H57" s="30">
        <v>1</v>
      </c>
      <c r="I57" s="31"/>
      <c r="J57" s="24">
        <f t="shared" si="12"/>
        <v>16026</v>
      </c>
      <c r="K57" s="24">
        <f t="shared" si="13"/>
        <v>15216</v>
      </c>
      <c r="L57" s="24">
        <f t="shared" si="14"/>
        <v>14286</v>
      </c>
      <c r="M57" s="24">
        <f t="shared" si="15"/>
        <v>16480</v>
      </c>
      <c r="N57" s="24">
        <f t="shared" si="16"/>
        <v>17266</v>
      </c>
      <c r="O57" s="24">
        <f t="shared" si="17"/>
        <v>15616</v>
      </c>
      <c r="P57" s="32">
        <f t="shared" si="18"/>
        <v>33.73292</v>
      </c>
      <c r="Q57" s="43">
        <f t="shared" si="19"/>
        <v>128</v>
      </c>
      <c r="R57" s="44">
        <f t="shared" si="20"/>
        <v>268.8</v>
      </c>
      <c r="S57" s="45">
        <f t="shared" si="21"/>
        <v>128</v>
      </c>
      <c r="T57" s="46">
        <f t="shared" si="22"/>
        <v>268.8</v>
      </c>
      <c r="U57" s="37">
        <f t="shared" si="23"/>
        <v>6</v>
      </c>
      <c r="V57" s="8">
        <f t="shared" si="24"/>
        <v>1</v>
      </c>
      <c r="W57" s="8">
        <v>1</v>
      </c>
    </row>
    <row r="58" spans="1:23" ht="12" customHeight="1">
      <c r="A58" s="24" t="s">
        <v>82</v>
      </c>
      <c r="B58" s="38"/>
      <c r="C58" s="38"/>
      <c r="D58" s="30">
        <v>3</v>
      </c>
      <c r="E58" s="30">
        <v>1</v>
      </c>
      <c r="F58" s="30">
        <v>6</v>
      </c>
      <c r="G58" s="24"/>
      <c r="H58" s="30">
        <v>1</v>
      </c>
      <c r="I58" s="31"/>
      <c r="J58" s="24">
        <f t="shared" si="12"/>
        <v>17026</v>
      </c>
      <c r="K58" s="24">
        <f t="shared" si="13"/>
        <v>16216</v>
      </c>
      <c r="L58" s="24">
        <f t="shared" si="14"/>
        <v>15286</v>
      </c>
      <c r="M58" s="24">
        <f t="shared" si="15"/>
        <v>17480</v>
      </c>
      <c r="N58" s="24">
        <f t="shared" si="16"/>
        <v>18266</v>
      </c>
      <c r="O58" s="24">
        <f t="shared" si="17"/>
        <v>16616</v>
      </c>
      <c r="P58" s="32">
        <f t="shared" si="18"/>
        <v>35.73292</v>
      </c>
      <c r="Q58" s="43">
        <f t="shared" si="19"/>
        <v>136</v>
      </c>
      <c r="R58" s="44">
        <f t="shared" si="20"/>
        <v>285.6</v>
      </c>
      <c r="S58" s="45">
        <f t="shared" si="21"/>
        <v>136</v>
      </c>
      <c r="T58" s="46">
        <f t="shared" si="22"/>
        <v>285.6</v>
      </c>
      <c r="U58" s="37">
        <f t="shared" si="23"/>
        <v>7</v>
      </c>
      <c r="V58" s="8">
        <f t="shared" si="24"/>
        <v>0</v>
      </c>
      <c r="W58" s="8">
        <v>1</v>
      </c>
    </row>
    <row r="59" spans="1:23" ht="12" customHeight="1">
      <c r="A59" s="24" t="s">
        <v>83</v>
      </c>
      <c r="B59" s="38"/>
      <c r="C59" s="38"/>
      <c r="D59" s="30">
        <v>3</v>
      </c>
      <c r="E59" s="30">
        <v>1</v>
      </c>
      <c r="F59" s="30">
        <v>6</v>
      </c>
      <c r="G59" s="30">
        <v>1</v>
      </c>
      <c r="H59" s="30">
        <v>1</v>
      </c>
      <c r="I59" s="31"/>
      <c r="J59" s="24">
        <f t="shared" si="12"/>
        <v>18026</v>
      </c>
      <c r="K59" s="24">
        <f t="shared" si="13"/>
        <v>17216</v>
      </c>
      <c r="L59" s="24">
        <f t="shared" si="14"/>
        <v>16286</v>
      </c>
      <c r="M59" s="24">
        <f t="shared" si="15"/>
        <v>18480</v>
      </c>
      <c r="N59" s="24">
        <f t="shared" si="16"/>
        <v>19266</v>
      </c>
      <c r="O59" s="24">
        <f t="shared" si="17"/>
        <v>17616</v>
      </c>
      <c r="P59" s="32">
        <f t="shared" si="18"/>
        <v>37.73292</v>
      </c>
      <c r="Q59" s="43">
        <f t="shared" si="19"/>
        <v>144</v>
      </c>
      <c r="R59" s="44">
        <f t="shared" si="20"/>
        <v>302.4</v>
      </c>
      <c r="S59" s="45">
        <f t="shared" si="21"/>
        <v>144</v>
      </c>
      <c r="T59" s="46">
        <f t="shared" si="22"/>
        <v>302.4</v>
      </c>
      <c r="U59" s="37">
        <f t="shared" si="23"/>
        <v>7</v>
      </c>
      <c r="V59" s="8">
        <f t="shared" si="24"/>
        <v>1</v>
      </c>
      <c r="W59" s="8">
        <v>1</v>
      </c>
    </row>
    <row r="60" spans="1:23" ht="12" customHeight="1">
      <c r="A60" s="24" t="s">
        <v>84</v>
      </c>
      <c r="B60" s="38"/>
      <c r="C60" s="38"/>
      <c r="D60" s="30">
        <v>3</v>
      </c>
      <c r="E60" s="30">
        <v>1</v>
      </c>
      <c r="F60" s="30">
        <v>7</v>
      </c>
      <c r="G60" s="24"/>
      <c r="H60" s="30">
        <v>1</v>
      </c>
      <c r="I60" s="31"/>
      <c r="J60" s="24">
        <f t="shared" si="12"/>
        <v>19026</v>
      </c>
      <c r="K60" s="24">
        <f t="shared" si="13"/>
        <v>18216</v>
      </c>
      <c r="L60" s="24">
        <f t="shared" si="14"/>
        <v>17286</v>
      </c>
      <c r="M60" s="24">
        <f t="shared" si="15"/>
        <v>19480</v>
      </c>
      <c r="N60" s="24">
        <f t="shared" si="16"/>
        <v>20266</v>
      </c>
      <c r="O60" s="24">
        <f t="shared" si="17"/>
        <v>18616</v>
      </c>
      <c r="P60" s="32">
        <f t="shared" si="18"/>
        <v>39.73292</v>
      </c>
      <c r="Q60" s="43">
        <f t="shared" si="19"/>
        <v>151</v>
      </c>
      <c r="R60" s="44">
        <f t="shared" si="20"/>
        <v>317.1</v>
      </c>
      <c r="S60" s="45">
        <f t="shared" si="21"/>
        <v>151</v>
      </c>
      <c r="T60" s="46">
        <f t="shared" si="22"/>
        <v>317.1</v>
      </c>
      <c r="U60" s="37">
        <f t="shared" si="23"/>
        <v>8</v>
      </c>
      <c r="V60" s="8">
        <f t="shared" si="24"/>
        <v>0</v>
      </c>
      <c r="W60" s="8">
        <v>1</v>
      </c>
    </row>
    <row r="61" spans="1:23" ht="12" customHeight="1">
      <c r="A61" s="24" t="s">
        <v>85</v>
      </c>
      <c r="B61" s="38"/>
      <c r="C61" s="38"/>
      <c r="D61" s="30">
        <v>3</v>
      </c>
      <c r="E61" s="30">
        <v>1</v>
      </c>
      <c r="F61" s="30">
        <v>7</v>
      </c>
      <c r="G61" s="30">
        <v>1</v>
      </c>
      <c r="H61" s="30">
        <v>1</v>
      </c>
      <c r="I61" s="31"/>
      <c r="J61" s="24">
        <f t="shared" si="12"/>
        <v>20026</v>
      </c>
      <c r="K61" s="24">
        <f t="shared" si="13"/>
        <v>19216</v>
      </c>
      <c r="L61" s="24">
        <f t="shared" si="14"/>
        <v>18286</v>
      </c>
      <c r="M61" s="24">
        <f t="shared" si="15"/>
        <v>20480</v>
      </c>
      <c r="N61" s="24">
        <f t="shared" si="16"/>
        <v>21266</v>
      </c>
      <c r="O61" s="24">
        <f t="shared" si="17"/>
        <v>19616</v>
      </c>
      <c r="P61" s="32">
        <f t="shared" si="18"/>
        <v>41.73292</v>
      </c>
      <c r="Q61" s="43">
        <f t="shared" si="19"/>
        <v>159</v>
      </c>
      <c r="R61" s="44">
        <f t="shared" si="20"/>
        <v>333.9</v>
      </c>
      <c r="S61" s="45">
        <f t="shared" si="21"/>
        <v>159</v>
      </c>
      <c r="T61" s="46">
        <f t="shared" si="22"/>
        <v>333.9</v>
      </c>
      <c r="U61" s="37">
        <f t="shared" si="23"/>
        <v>8</v>
      </c>
      <c r="V61" s="8">
        <f t="shared" si="24"/>
        <v>1</v>
      </c>
      <c r="W61" s="8">
        <v>1</v>
      </c>
    </row>
    <row r="62" spans="1:23" ht="12" customHeight="1">
      <c r="A62" s="24" t="s">
        <v>86</v>
      </c>
      <c r="B62" s="38">
        <v>85031</v>
      </c>
      <c r="C62" s="38">
        <v>85031</v>
      </c>
      <c r="D62" s="30">
        <v>4</v>
      </c>
      <c r="E62" s="30">
        <v>1</v>
      </c>
      <c r="F62" s="30">
        <v>8</v>
      </c>
      <c r="G62" s="24"/>
      <c r="H62" s="30">
        <v>1</v>
      </c>
      <c r="I62" s="31"/>
      <c r="J62" s="24">
        <f t="shared" si="12"/>
        <v>21026</v>
      </c>
      <c r="K62" s="24">
        <f t="shared" si="13"/>
        <v>20216</v>
      </c>
      <c r="L62" s="24">
        <f t="shared" si="14"/>
        <v>19286</v>
      </c>
      <c r="M62" s="24">
        <f t="shared" si="15"/>
        <v>21480</v>
      </c>
      <c r="N62" s="24">
        <f t="shared" si="16"/>
        <v>22266</v>
      </c>
      <c r="O62" s="24">
        <f t="shared" si="17"/>
        <v>20616</v>
      </c>
      <c r="P62" s="32">
        <f t="shared" si="18"/>
        <v>43.73292</v>
      </c>
      <c r="Q62" s="43">
        <f t="shared" si="19"/>
        <v>167</v>
      </c>
      <c r="R62" s="44">
        <f t="shared" si="20"/>
        <v>350.7</v>
      </c>
      <c r="S62" s="45">
        <f t="shared" si="21"/>
        <v>167</v>
      </c>
      <c r="T62" s="46">
        <f t="shared" si="22"/>
        <v>350.7</v>
      </c>
      <c r="U62" s="37">
        <f t="shared" si="23"/>
        <v>9</v>
      </c>
      <c r="V62" s="8">
        <f t="shared" si="24"/>
        <v>0</v>
      </c>
      <c r="W62" s="8">
        <v>1</v>
      </c>
    </row>
    <row r="63" spans="1:23" ht="12" customHeight="1">
      <c r="A63" s="24" t="s">
        <v>87</v>
      </c>
      <c r="B63" s="38"/>
      <c r="C63" s="38"/>
      <c r="D63" s="30">
        <v>4</v>
      </c>
      <c r="E63" s="30">
        <v>1</v>
      </c>
      <c r="F63" s="30">
        <v>8</v>
      </c>
      <c r="G63" s="30">
        <v>1</v>
      </c>
      <c r="H63" s="30">
        <v>1</v>
      </c>
      <c r="I63" s="31"/>
      <c r="J63" s="24">
        <f t="shared" si="12"/>
        <v>22026</v>
      </c>
      <c r="K63" s="24">
        <f t="shared" si="13"/>
        <v>21216</v>
      </c>
      <c r="L63" s="24">
        <f t="shared" si="14"/>
        <v>20286</v>
      </c>
      <c r="M63" s="24">
        <f t="shared" si="15"/>
        <v>22480</v>
      </c>
      <c r="N63" s="24">
        <f t="shared" si="16"/>
        <v>23266</v>
      </c>
      <c r="O63" s="24">
        <f t="shared" si="17"/>
        <v>21616</v>
      </c>
      <c r="P63" s="32">
        <f t="shared" si="18"/>
        <v>45.73292</v>
      </c>
      <c r="Q63" s="43">
        <f t="shared" si="19"/>
        <v>175</v>
      </c>
      <c r="R63" s="44">
        <f t="shared" si="20"/>
        <v>367.5</v>
      </c>
      <c r="S63" s="45">
        <f t="shared" si="21"/>
        <v>175</v>
      </c>
      <c r="T63" s="46">
        <f t="shared" si="22"/>
        <v>367.5</v>
      </c>
      <c r="U63" s="37">
        <f t="shared" si="23"/>
        <v>9</v>
      </c>
      <c r="V63" s="8">
        <f t="shared" si="24"/>
        <v>1</v>
      </c>
      <c r="W63" s="8">
        <v>1</v>
      </c>
    </row>
    <row r="64" spans="1:23" ht="12" customHeight="1">
      <c r="A64" s="24" t="s">
        <v>88</v>
      </c>
      <c r="B64" s="38"/>
      <c r="C64" s="38"/>
      <c r="D64" s="30">
        <v>4</v>
      </c>
      <c r="E64" s="30">
        <v>1</v>
      </c>
      <c r="F64" s="30">
        <v>9</v>
      </c>
      <c r="G64" s="24"/>
      <c r="H64" s="30">
        <v>1</v>
      </c>
      <c r="I64" s="31"/>
      <c r="J64" s="24">
        <f t="shared" si="12"/>
        <v>23026</v>
      </c>
      <c r="K64" s="24">
        <f t="shared" si="13"/>
        <v>22216</v>
      </c>
      <c r="L64" s="24">
        <f t="shared" si="14"/>
        <v>21286</v>
      </c>
      <c r="M64" s="24">
        <f t="shared" si="15"/>
        <v>23480</v>
      </c>
      <c r="N64" s="24">
        <f t="shared" si="16"/>
        <v>24266</v>
      </c>
      <c r="O64" s="24">
        <f t="shared" si="17"/>
        <v>22616</v>
      </c>
      <c r="P64" s="32">
        <f t="shared" si="18"/>
        <v>47.73292</v>
      </c>
      <c r="Q64" s="43">
        <f t="shared" si="19"/>
        <v>182</v>
      </c>
      <c r="R64" s="44">
        <f t="shared" si="20"/>
        <v>382.2</v>
      </c>
      <c r="S64" s="45">
        <f t="shared" si="21"/>
        <v>182</v>
      </c>
      <c r="T64" s="46">
        <f t="shared" si="22"/>
        <v>382.2</v>
      </c>
      <c r="U64" s="37">
        <f t="shared" si="23"/>
        <v>10</v>
      </c>
      <c r="V64" s="8">
        <f t="shared" si="24"/>
        <v>0</v>
      </c>
      <c r="W64" s="8">
        <v>1</v>
      </c>
    </row>
    <row r="65" spans="1:23" ht="12" customHeight="1">
      <c r="A65" s="24" t="s">
        <v>89</v>
      </c>
      <c r="B65" s="38"/>
      <c r="C65" s="38"/>
      <c r="D65" s="30">
        <v>4</v>
      </c>
      <c r="E65" s="30">
        <v>1</v>
      </c>
      <c r="F65" s="30">
        <v>9</v>
      </c>
      <c r="G65" s="30">
        <v>1</v>
      </c>
      <c r="H65" s="30">
        <v>1</v>
      </c>
      <c r="I65" s="31"/>
      <c r="J65" s="24">
        <f t="shared" si="12"/>
        <v>24026</v>
      </c>
      <c r="K65" s="24">
        <f t="shared" si="13"/>
        <v>23216</v>
      </c>
      <c r="L65" s="24">
        <f t="shared" si="14"/>
        <v>22286</v>
      </c>
      <c r="M65" s="24">
        <f t="shared" si="15"/>
        <v>24480</v>
      </c>
      <c r="N65" s="24">
        <f t="shared" si="16"/>
        <v>25266</v>
      </c>
      <c r="O65" s="24">
        <f t="shared" si="17"/>
        <v>23616</v>
      </c>
      <c r="P65" s="32">
        <f t="shared" si="18"/>
        <v>49.73292</v>
      </c>
      <c r="Q65" s="43">
        <f t="shared" si="19"/>
        <v>190</v>
      </c>
      <c r="R65" s="44">
        <f t="shared" si="20"/>
        <v>399</v>
      </c>
      <c r="S65" s="45">
        <f t="shared" si="21"/>
        <v>190</v>
      </c>
      <c r="T65" s="46">
        <f t="shared" si="22"/>
        <v>399</v>
      </c>
      <c r="U65" s="37">
        <f t="shared" si="23"/>
        <v>10</v>
      </c>
      <c r="V65" s="8">
        <f t="shared" si="24"/>
        <v>1</v>
      </c>
      <c r="W65" s="8">
        <v>1</v>
      </c>
    </row>
    <row r="66" spans="1:23" ht="12" customHeight="1">
      <c r="A66" s="24" t="s">
        <v>90</v>
      </c>
      <c r="B66" s="38"/>
      <c r="C66" s="38"/>
      <c r="D66" s="30">
        <v>4</v>
      </c>
      <c r="E66" s="30">
        <v>1</v>
      </c>
      <c r="F66" s="30">
        <v>10</v>
      </c>
      <c r="G66" s="24"/>
      <c r="H66" s="30">
        <v>1</v>
      </c>
      <c r="I66" s="31"/>
      <c r="J66" s="24">
        <f t="shared" si="12"/>
        <v>25026</v>
      </c>
      <c r="K66" s="24">
        <f t="shared" si="13"/>
        <v>24216</v>
      </c>
      <c r="L66" s="24">
        <f t="shared" si="14"/>
        <v>23286</v>
      </c>
      <c r="M66" s="24">
        <f t="shared" si="15"/>
        <v>25480</v>
      </c>
      <c r="N66" s="24">
        <f t="shared" si="16"/>
        <v>26266</v>
      </c>
      <c r="O66" s="24">
        <f t="shared" si="17"/>
        <v>24616</v>
      </c>
      <c r="P66" s="32">
        <f t="shared" si="18"/>
        <v>51.73292</v>
      </c>
      <c r="Q66" s="43">
        <f t="shared" si="19"/>
        <v>198</v>
      </c>
      <c r="R66" s="44">
        <f t="shared" si="20"/>
        <v>415.8</v>
      </c>
      <c r="S66" s="45">
        <f t="shared" si="21"/>
        <v>198</v>
      </c>
      <c r="T66" s="46">
        <f t="shared" si="22"/>
        <v>415.8</v>
      </c>
      <c r="U66" s="37">
        <f t="shared" si="23"/>
        <v>11</v>
      </c>
      <c r="V66" s="8">
        <f t="shared" si="24"/>
        <v>0</v>
      </c>
      <c r="W66" s="8">
        <v>1</v>
      </c>
    </row>
    <row r="67" spans="1:23" ht="12" customHeight="1">
      <c r="A67" s="24" t="s">
        <v>91</v>
      </c>
      <c r="B67" s="38"/>
      <c r="C67" s="38"/>
      <c r="D67" s="30">
        <v>4</v>
      </c>
      <c r="E67" s="30">
        <v>1</v>
      </c>
      <c r="F67" s="30">
        <v>10</v>
      </c>
      <c r="G67" s="30">
        <v>1</v>
      </c>
      <c r="H67" s="30">
        <v>1</v>
      </c>
      <c r="I67" s="31"/>
      <c r="J67" s="24">
        <f t="shared" si="12"/>
        <v>26026</v>
      </c>
      <c r="K67" s="24">
        <f t="shared" si="13"/>
        <v>25216</v>
      </c>
      <c r="L67" s="24">
        <f t="shared" si="14"/>
        <v>24286</v>
      </c>
      <c r="M67" s="24">
        <f t="shared" si="15"/>
        <v>26480</v>
      </c>
      <c r="N67" s="24">
        <f t="shared" si="16"/>
        <v>27266</v>
      </c>
      <c r="O67" s="24">
        <f t="shared" si="17"/>
        <v>25616</v>
      </c>
      <c r="P67" s="32">
        <f t="shared" si="18"/>
        <v>53.73292</v>
      </c>
      <c r="Q67" s="43">
        <f t="shared" si="19"/>
        <v>205</v>
      </c>
      <c r="R67" s="44">
        <f t="shared" si="20"/>
        <v>430.5</v>
      </c>
      <c r="S67" s="45">
        <f t="shared" si="21"/>
        <v>205</v>
      </c>
      <c r="T67" s="46">
        <f t="shared" si="22"/>
        <v>430.5</v>
      </c>
      <c r="U67" s="37">
        <f t="shared" si="23"/>
        <v>11</v>
      </c>
      <c r="V67" s="8">
        <f t="shared" si="24"/>
        <v>1</v>
      </c>
      <c r="W67" s="8">
        <v>1</v>
      </c>
    </row>
    <row r="68" spans="1:23" ht="12" customHeight="1">
      <c r="A68" s="24" t="s">
        <v>92</v>
      </c>
      <c r="B68" s="38">
        <v>82064</v>
      </c>
      <c r="C68" s="38">
        <v>82064</v>
      </c>
      <c r="D68" s="30">
        <v>5.5</v>
      </c>
      <c r="E68" s="30">
        <v>1</v>
      </c>
      <c r="F68" s="30">
        <v>10</v>
      </c>
      <c r="G68" s="24"/>
      <c r="H68" s="30">
        <v>1</v>
      </c>
      <c r="I68" s="31">
        <v>1</v>
      </c>
      <c r="J68" s="24">
        <f t="shared" si="12"/>
        <v>27026</v>
      </c>
      <c r="K68" s="24">
        <f t="shared" si="13"/>
        <v>26216</v>
      </c>
      <c r="L68" s="24">
        <f t="shared" si="14"/>
        <v>25286</v>
      </c>
      <c r="M68" s="24">
        <f t="shared" si="15"/>
        <v>27480</v>
      </c>
      <c r="N68" s="24">
        <f t="shared" si="16"/>
        <v>28266</v>
      </c>
      <c r="O68" s="24">
        <f t="shared" si="17"/>
        <v>26616</v>
      </c>
      <c r="P68" s="32">
        <f t="shared" si="18"/>
        <v>55.73292</v>
      </c>
      <c r="Q68" s="43">
        <f t="shared" si="19"/>
        <v>213</v>
      </c>
      <c r="R68" s="44">
        <f t="shared" si="20"/>
        <v>447.3</v>
      </c>
      <c r="S68" s="45">
        <f t="shared" si="21"/>
        <v>213</v>
      </c>
      <c r="T68" s="46">
        <f t="shared" si="22"/>
        <v>447.3</v>
      </c>
      <c r="U68" s="37">
        <f t="shared" si="23"/>
        <v>12</v>
      </c>
      <c r="V68" s="8">
        <f t="shared" si="24"/>
        <v>0</v>
      </c>
      <c r="W68" s="8">
        <v>1</v>
      </c>
    </row>
    <row r="69" spans="1:23" ht="12" customHeight="1">
      <c r="A69" s="24" t="s">
        <v>93</v>
      </c>
      <c r="B69" s="38"/>
      <c r="C69" s="38"/>
      <c r="D69" s="30">
        <v>5.5</v>
      </c>
      <c r="E69" s="30">
        <v>1</v>
      </c>
      <c r="F69" s="30">
        <v>10</v>
      </c>
      <c r="G69" s="30">
        <v>1</v>
      </c>
      <c r="H69" s="30">
        <v>1</v>
      </c>
      <c r="I69" s="31">
        <v>1</v>
      </c>
      <c r="J69" s="24">
        <f t="shared" si="12"/>
        <v>28026</v>
      </c>
      <c r="K69" s="24">
        <f t="shared" si="13"/>
        <v>27216</v>
      </c>
      <c r="L69" s="24">
        <f t="shared" si="14"/>
        <v>26286</v>
      </c>
      <c r="M69" s="24">
        <f t="shared" si="15"/>
        <v>28480</v>
      </c>
      <c r="N69" s="24">
        <f t="shared" si="16"/>
        <v>29266</v>
      </c>
      <c r="O69" s="24">
        <f t="shared" si="17"/>
        <v>27616</v>
      </c>
      <c r="P69" s="32">
        <f t="shared" si="18"/>
        <v>57.73292</v>
      </c>
      <c r="Q69" s="43">
        <f t="shared" si="19"/>
        <v>221</v>
      </c>
      <c r="R69" s="44">
        <f t="shared" si="20"/>
        <v>464.1</v>
      </c>
      <c r="S69" s="45">
        <f t="shared" si="21"/>
        <v>221</v>
      </c>
      <c r="T69" s="46">
        <f t="shared" si="22"/>
        <v>464.1</v>
      </c>
      <c r="U69" s="37">
        <f t="shared" si="23"/>
        <v>12</v>
      </c>
      <c r="V69" s="8">
        <f t="shared" si="24"/>
        <v>1</v>
      </c>
      <c r="W69" s="8">
        <v>1</v>
      </c>
    </row>
    <row r="70" spans="1:23" ht="12" customHeight="1">
      <c r="A70" s="24" t="s">
        <v>94</v>
      </c>
      <c r="B70" s="38"/>
      <c r="C70" s="38"/>
      <c r="D70" s="30">
        <v>5.5</v>
      </c>
      <c r="E70" s="30">
        <v>1</v>
      </c>
      <c r="F70" s="30">
        <v>11</v>
      </c>
      <c r="G70" s="24"/>
      <c r="H70" s="30">
        <v>1</v>
      </c>
      <c r="I70" s="31">
        <v>1</v>
      </c>
      <c r="J70" s="24">
        <f t="shared" si="12"/>
        <v>29026</v>
      </c>
      <c r="K70" s="24">
        <f t="shared" si="13"/>
        <v>28216</v>
      </c>
      <c r="L70" s="24">
        <f t="shared" si="14"/>
        <v>27286</v>
      </c>
      <c r="M70" s="24">
        <f t="shared" si="15"/>
        <v>29480</v>
      </c>
      <c r="N70" s="24">
        <f t="shared" si="16"/>
        <v>30266</v>
      </c>
      <c r="O70" s="24">
        <f t="shared" si="17"/>
        <v>28616</v>
      </c>
      <c r="P70" s="32">
        <f t="shared" si="18"/>
        <v>59.73292</v>
      </c>
      <c r="Q70" s="43">
        <f t="shared" si="19"/>
        <v>228</v>
      </c>
      <c r="R70" s="44">
        <f t="shared" si="20"/>
        <v>478.8</v>
      </c>
      <c r="S70" s="45">
        <f t="shared" si="21"/>
        <v>228</v>
      </c>
      <c r="T70" s="46">
        <f t="shared" si="22"/>
        <v>478.8</v>
      </c>
      <c r="U70" s="37">
        <f t="shared" si="23"/>
        <v>13</v>
      </c>
      <c r="V70" s="8">
        <f t="shared" si="24"/>
        <v>0</v>
      </c>
      <c r="W70" s="8">
        <v>1</v>
      </c>
    </row>
    <row r="71" spans="1:23" ht="12" customHeight="1">
      <c r="A71" s="24" t="s">
        <v>95</v>
      </c>
      <c r="B71" s="38"/>
      <c r="C71" s="38"/>
      <c r="D71" s="30">
        <v>5.5</v>
      </c>
      <c r="E71" s="30">
        <v>1</v>
      </c>
      <c r="F71" s="30">
        <v>11</v>
      </c>
      <c r="G71" s="30">
        <v>1</v>
      </c>
      <c r="H71" s="30">
        <v>1</v>
      </c>
      <c r="I71" s="31">
        <v>1</v>
      </c>
      <c r="J71" s="24">
        <f t="shared" si="12"/>
        <v>30026</v>
      </c>
      <c r="K71" s="24">
        <f t="shared" si="13"/>
        <v>29216</v>
      </c>
      <c r="L71" s="24">
        <f t="shared" si="14"/>
        <v>28286</v>
      </c>
      <c r="M71" s="24">
        <f t="shared" si="15"/>
        <v>30480</v>
      </c>
      <c r="N71" s="24">
        <f t="shared" si="16"/>
        <v>31266</v>
      </c>
      <c r="O71" s="24">
        <f t="shared" si="17"/>
        <v>29616</v>
      </c>
      <c r="P71" s="32">
        <f t="shared" si="18"/>
        <v>61.73292</v>
      </c>
      <c r="Q71" s="43">
        <f t="shared" si="19"/>
        <v>236</v>
      </c>
      <c r="R71" s="44">
        <f t="shared" si="20"/>
        <v>495.6</v>
      </c>
      <c r="S71" s="45">
        <f t="shared" si="21"/>
        <v>236</v>
      </c>
      <c r="T71" s="46">
        <f t="shared" si="22"/>
        <v>495.6</v>
      </c>
      <c r="U71" s="37">
        <f t="shared" si="23"/>
        <v>13</v>
      </c>
      <c r="V71" s="8">
        <f t="shared" si="24"/>
        <v>1</v>
      </c>
      <c r="W71" s="8">
        <v>1</v>
      </c>
    </row>
    <row r="72" spans="1:23" ht="12" customHeight="1">
      <c r="A72" s="24" t="s">
        <v>96</v>
      </c>
      <c r="B72" s="38"/>
      <c r="C72" s="38"/>
      <c r="D72" s="30">
        <v>5.5</v>
      </c>
      <c r="E72" s="30">
        <v>1</v>
      </c>
      <c r="F72" s="30">
        <v>12</v>
      </c>
      <c r="G72" s="30"/>
      <c r="H72" s="30">
        <v>1</v>
      </c>
      <c r="I72" s="31">
        <v>1</v>
      </c>
      <c r="J72" s="24">
        <f t="shared" si="12"/>
        <v>31026</v>
      </c>
      <c r="K72" s="24">
        <f t="shared" si="13"/>
        <v>30216</v>
      </c>
      <c r="L72" s="24">
        <f t="shared" si="14"/>
        <v>29286</v>
      </c>
      <c r="M72" s="24">
        <f t="shared" si="15"/>
        <v>31480</v>
      </c>
      <c r="N72" s="24">
        <f t="shared" si="16"/>
        <v>32266</v>
      </c>
      <c r="O72" s="24">
        <f t="shared" si="17"/>
        <v>30616</v>
      </c>
      <c r="P72" s="32">
        <f t="shared" si="18"/>
        <v>63.73292</v>
      </c>
      <c r="Q72" s="43">
        <f t="shared" si="19"/>
        <v>244</v>
      </c>
      <c r="R72" s="44">
        <f t="shared" si="20"/>
        <v>512.4</v>
      </c>
      <c r="S72" s="45">
        <f t="shared" si="21"/>
        <v>244</v>
      </c>
      <c r="T72" s="46">
        <f t="shared" si="22"/>
        <v>512.4</v>
      </c>
      <c r="U72" s="37">
        <f t="shared" si="23"/>
        <v>14</v>
      </c>
      <c r="V72" s="8">
        <f t="shared" si="24"/>
        <v>0</v>
      </c>
      <c r="W72" s="8">
        <v>1</v>
      </c>
    </row>
    <row r="73" spans="1:23" ht="12" customHeight="1">
      <c r="A73" s="24" t="s">
        <v>97</v>
      </c>
      <c r="B73" s="38"/>
      <c r="C73" s="38"/>
      <c r="D73" s="30">
        <v>5.5</v>
      </c>
      <c r="E73" s="30">
        <v>1</v>
      </c>
      <c r="F73" s="30">
        <v>12</v>
      </c>
      <c r="G73" s="30">
        <v>1</v>
      </c>
      <c r="H73" s="30">
        <v>1</v>
      </c>
      <c r="I73" s="31">
        <v>1</v>
      </c>
      <c r="J73" s="24">
        <f t="shared" si="12"/>
        <v>32026</v>
      </c>
      <c r="K73" s="24">
        <f t="shared" si="13"/>
        <v>31216</v>
      </c>
      <c r="L73" s="24">
        <f t="shared" si="14"/>
        <v>30286</v>
      </c>
      <c r="M73" s="24">
        <f t="shared" si="15"/>
        <v>32480</v>
      </c>
      <c r="N73" s="24">
        <f t="shared" si="16"/>
        <v>33266</v>
      </c>
      <c r="O73" s="24">
        <f t="shared" si="17"/>
        <v>31616</v>
      </c>
      <c r="P73" s="32">
        <f t="shared" si="18"/>
        <v>65.73292</v>
      </c>
      <c r="Q73" s="43">
        <f t="shared" si="19"/>
        <v>251</v>
      </c>
      <c r="R73" s="44">
        <f t="shared" si="20"/>
        <v>527.1</v>
      </c>
      <c r="S73" s="45">
        <f t="shared" si="21"/>
        <v>251</v>
      </c>
      <c r="T73" s="46">
        <f t="shared" si="22"/>
        <v>527.1</v>
      </c>
      <c r="U73" s="37">
        <f t="shared" si="23"/>
        <v>14</v>
      </c>
      <c r="V73" s="8">
        <f t="shared" si="24"/>
        <v>1</v>
      </c>
      <c r="W73" s="8">
        <v>1</v>
      </c>
    </row>
    <row r="74" spans="1:21" s="23" customFormat="1" ht="18.75" customHeight="1">
      <c r="A74" s="39" t="s">
        <v>98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0"/>
      <c r="Q74" s="40"/>
      <c r="R74" s="40"/>
      <c r="S74" s="40"/>
      <c r="T74" s="40"/>
      <c r="U74" s="42"/>
    </row>
    <row r="75" spans="1:23" ht="12" customHeight="1">
      <c r="A75" s="24" t="s">
        <v>99</v>
      </c>
      <c r="B75" s="38">
        <v>85031</v>
      </c>
      <c r="C75" s="38">
        <v>85414</v>
      </c>
      <c r="D75" s="30">
        <v>4</v>
      </c>
      <c r="E75" s="30">
        <v>1</v>
      </c>
      <c r="F75" s="30"/>
      <c r="G75" s="24">
        <v>1</v>
      </c>
      <c r="H75" s="30">
        <v>1</v>
      </c>
      <c r="I75" s="31"/>
      <c r="J75" s="24">
        <f aca="true" t="shared" si="25" ref="J75:J109">E75*1250+F75*2000+G75*1000+H75*2000+I75*2000+1980</f>
        <v>6230</v>
      </c>
      <c r="K75" s="24">
        <f aca="true" t="shared" si="26" ref="K75:K109">J75-920</f>
        <v>5310</v>
      </c>
      <c r="L75" s="24">
        <f aca="true" t="shared" si="27" ref="L75:L109">K75-1053</f>
        <v>4257</v>
      </c>
      <c r="M75" s="24">
        <f aca="true" t="shared" si="28" ref="M75:M109">E75*1250+F75*2000+G75*1000+H75*2000+I75*2000+2550</f>
        <v>6800</v>
      </c>
      <c r="N75" s="24">
        <f aca="true" t="shared" si="29" ref="N75:N109">M75+973</f>
        <v>7773</v>
      </c>
      <c r="O75" s="24">
        <f aca="true" t="shared" si="30" ref="O75:O109">J75-470</f>
        <v>5760</v>
      </c>
      <c r="P75" s="32">
        <f aca="true" t="shared" si="31" ref="P75:P109">2*(J75-470)/1000+0.63*3.14+1</f>
        <v>14.4982</v>
      </c>
      <c r="Q75" s="43">
        <f aca="true" t="shared" si="32" ref="Q75:Q109">CEILING((P75-1)/0.16,1)+2</f>
        <v>87</v>
      </c>
      <c r="R75" s="44">
        <f aca="true" t="shared" si="33" ref="R75:R109">Q75*2+(Q75*0.1)</f>
        <v>182.7</v>
      </c>
      <c r="S75" s="45">
        <f aca="true" t="shared" si="34" ref="S75:S109">CEILING((P75-1)/0.16,1)+2</f>
        <v>87</v>
      </c>
      <c r="T75" s="46">
        <f aca="true" t="shared" si="35" ref="T75:T109">S75*2+(S75*0.1)</f>
        <v>182.7</v>
      </c>
      <c r="U75" s="37">
        <f aca="true" t="shared" si="36" ref="U75:U109">F75+H75+I75</f>
        <v>1</v>
      </c>
      <c r="V75" s="8">
        <f aca="true" t="shared" si="37" ref="V75:V109">G75</f>
        <v>1</v>
      </c>
      <c r="W75" s="8">
        <v>1</v>
      </c>
    </row>
    <row r="76" spans="1:23" ht="12" customHeight="1">
      <c r="A76" s="24" t="s">
        <v>100</v>
      </c>
      <c r="B76" s="38"/>
      <c r="C76" s="38"/>
      <c r="D76" s="30">
        <v>4</v>
      </c>
      <c r="E76" s="30">
        <v>1</v>
      </c>
      <c r="F76" s="30">
        <v>1</v>
      </c>
      <c r="G76" s="24"/>
      <c r="H76" s="30">
        <v>1</v>
      </c>
      <c r="I76" s="31"/>
      <c r="J76" s="24">
        <f t="shared" si="25"/>
        <v>7230</v>
      </c>
      <c r="K76" s="24">
        <f t="shared" si="26"/>
        <v>6310</v>
      </c>
      <c r="L76" s="24">
        <f t="shared" si="27"/>
        <v>5257</v>
      </c>
      <c r="M76" s="24">
        <f t="shared" si="28"/>
        <v>7800</v>
      </c>
      <c r="N76" s="24">
        <f t="shared" si="29"/>
        <v>8773</v>
      </c>
      <c r="O76" s="24">
        <f t="shared" si="30"/>
        <v>6760</v>
      </c>
      <c r="P76" s="32">
        <f t="shared" si="31"/>
        <v>16.4982</v>
      </c>
      <c r="Q76" s="43">
        <f t="shared" si="32"/>
        <v>99</v>
      </c>
      <c r="R76" s="44">
        <f t="shared" si="33"/>
        <v>207.9</v>
      </c>
      <c r="S76" s="45">
        <f t="shared" si="34"/>
        <v>99</v>
      </c>
      <c r="T76" s="46">
        <f t="shared" si="35"/>
        <v>207.9</v>
      </c>
      <c r="U76" s="37">
        <f t="shared" si="36"/>
        <v>2</v>
      </c>
      <c r="V76" s="8">
        <f t="shared" si="37"/>
        <v>0</v>
      </c>
      <c r="W76" s="8">
        <v>1</v>
      </c>
    </row>
    <row r="77" spans="1:23" ht="12" customHeight="1">
      <c r="A77" s="24" t="s">
        <v>101</v>
      </c>
      <c r="B77" s="38"/>
      <c r="C77" s="38"/>
      <c r="D77" s="30">
        <v>4</v>
      </c>
      <c r="E77" s="30">
        <v>1</v>
      </c>
      <c r="F77" s="30">
        <v>1</v>
      </c>
      <c r="G77" s="30">
        <v>1</v>
      </c>
      <c r="H77" s="30">
        <v>1</v>
      </c>
      <c r="I77" s="31"/>
      <c r="J77" s="24">
        <f t="shared" si="25"/>
        <v>8230</v>
      </c>
      <c r="K77" s="24">
        <f t="shared" si="26"/>
        <v>7310</v>
      </c>
      <c r="L77" s="24">
        <f t="shared" si="27"/>
        <v>6257</v>
      </c>
      <c r="M77" s="24">
        <f t="shared" si="28"/>
        <v>8800</v>
      </c>
      <c r="N77" s="24">
        <f t="shared" si="29"/>
        <v>9773</v>
      </c>
      <c r="O77" s="24">
        <f t="shared" si="30"/>
        <v>7760</v>
      </c>
      <c r="P77" s="32">
        <f t="shared" si="31"/>
        <v>18.4982</v>
      </c>
      <c r="Q77" s="43">
        <f t="shared" si="32"/>
        <v>112</v>
      </c>
      <c r="R77" s="44">
        <f t="shared" si="33"/>
        <v>235.2</v>
      </c>
      <c r="S77" s="45">
        <f t="shared" si="34"/>
        <v>112</v>
      </c>
      <c r="T77" s="46">
        <f t="shared" si="35"/>
        <v>235.2</v>
      </c>
      <c r="U77" s="37">
        <f t="shared" si="36"/>
        <v>2</v>
      </c>
      <c r="V77" s="8">
        <f t="shared" si="37"/>
        <v>1</v>
      </c>
      <c r="W77" s="8">
        <v>1</v>
      </c>
    </row>
    <row r="78" spans="1:23" ht="12" customHeight="1">
      <c r="A78" s="24" t="s">
        <v>102</v>
      </c>
      <c r="B78" s="38"/>
      <c r="C78" s="38"/>
      <c r="D78" s="30">
        <v>4</v>
      </c>
      <c r="E78" s="30">
        <v>1</v>
      </c>
      <c r="F78" s="30">
        <v>2</v>
      </c>
      <c r="G78" s="24"/>
      <c r="H78" s="30">
        <v>1</v>
      </c>
      <c r="I78" s="31"/>
      <c r="J78" s="24">
        <f t="shared" si="25"/>
        <v>9230</v>
      </c>
      <c r="K78" s="24">
        <f t="shared" si="26"/>
        <v>8310</v>
      </c>
      <c r="L78" s="24">
        <f t="shared" si="27"/>
        <v>7257</v>
      </c>
      <c r="M78" s="24">
        <f t="shared" si="28"/>
        <v>9800</v>
      </c>
      <c r="N78" s="24">
        <f t="shared" si="29"/>
        <v>10773</v>
      </c>
      <c r="O78" s="24">
        <f t="shared" si="30"/>
        <v>8760</v>
      </c>
      <c r="P78" s="32">
        <f t="shared" si="31"/>
        <v>20.4982</v>
      </c>
      <c r="Q78" s="43">
        <f t="shared" si="32"/>
        <v>124</v>
      </c>
      <c r="R78" s="44">
        <f t="shared" si="33"/>
        <v>260.4</v>
      </c>
      <c r="S78" s="45">
        <f t="shared" si="34"/>
        <v>124</v>
      </c>
      <c r="T78" s="46">
        <f t="shared" si="35"/>
        <v>260.4</v>
      </c>
      <c r="U78" s="37">
        <f t="shared" si="36"/>
        <v>3</v>
      </c>
      <c r="V78" s="8">
        <f t="shared" si="37"/>
        <v>0</v>
      </c>
      <c r="W78" s="8">
        <v>1</v>
      </c>
    </row>
    <row r="79" spans="1:23" ht="12" customHeight="1">
      <c r="A79" s="24" t="s">
        <v>103</v>
      </c>
      <c r="B79" s="38"/>
      <c r="C79" s="38"/>
      <c r="D79" s="30">
        <v>4</v>
      </c>
      <c r="E79" s="30">
        <v>1</v>
      </c>
      <c r="F79" s="30">
        <v>2</v>
      </c>
      <c r="G79" s="30">
        <v>1</v>
      </c>
      <c r="H79" s="30">
        <v>1</v>
      </c>
      <c r="I79" s="31"/>
      <c r="J79" s="24">
        <f t="shared" si="25"/>
        <v>10230</v>
      </c>
      <c r="K79" s="24">
        <f t="shared" si="26"/>
        <v>9310</v>
      </c>
      <c r="L79" s="24">
        <f t="shared" si="27"/>
        <v>8257</v>
      </c>
      <c r="M79" s="24">
        <f t="shared" si="28"/>
        <v>10800</v>
      </c>
      <c r="N79" s="24">
        <f t="shared" si="29"/>
        <v>11773</v>
      </c>
      <c r="O79" s="24">
        <f t="shared" si="30"/>
        <v>9760</v>
      </c>
      <c r="P79" s="32">
        <f t="shared" si="31"/>
        <v>22.4982</v>
      </c>
      <c r="Q79" s="43">
        <f t="shared" si="32"/>
        <v>137</v>
      </c>
      <c r="R79" s="44">
        <f t="shared" si="33"/>
        <v>287.7</v>
      </c>
      <c r="S79" s="45">
        <f t="shared" si="34"/>
        <v>137</v>
      </c>
      <c r="T79" s="46">
        <f t="shared" si="35"/>
        <v>287.7</v>
      </c>
      <c r="U79" s="37">
        <f t="shared" si="36"/>
        <v>3</v>
      </c>
      <c r="V79" s="8">
        <f t="shared" si="37"/>
        <v>1</v>
      </c>
      <c r="W79" s="8">
        <v>1</v>
      </c>
    </row>
    <row r="80" spans="1:23" ht="12" customHeight="1">
      <c r="A80" s="24" t="s">
        <v>104</v>
      </c>
      <c r="B80" s="38"/>
      <c r="C80" s="38"/>
      <c r="D80" s="30">
        <v>4</v>
      </c>
      <c r="E80" s="30">
        <v>1</v>
      </c>
      <c r="F80" s="30">
        <v>3</v>
      </c>
      <c r="G80" s="24"/>
      <c r="H80" s="30">
        <v>1</v>
      </c>
      <c r="I80" s="31"/>
      <c r="J80" s="24">
        <f t="shared" si="25"/>
        <v>11230</v>
      </c>
      <c r="K80" s="24">
        <f t="shared" si="26"/>
        <v>10310</v>
      </c>
      <c r="L80" s="24">
        <f t="shared" si="27"/>
        <v>9257</v>
      </c>
      <c r="M80" s="24">
        <f t="shared" si="28"/>
        <v>11800</v>
      </c>
      <c r="N80" s="24">
        <f t="shared" si="29"/>
        <v>12773</v>
      </c>
      <c r="O80" s="24">
        <f t="shared" si="30"/>
        <v>10760</v>
      </c>
      <c r="P80" s="32">
        <f t="shared" si="31"/>
        <v>24.4982</v>
      </c>
      <c r="Q80" s="43">
        <f t="shared" si="32"/>
        <v>149</v>
      </c>
      <c r="R80" s="44">
        <f t="shared" si="33"/>
        <v>312.9</v>
      </c>
      <c r="S80" s="45">
        <f t="shared" si="34"/>
        <v>149</v>
      </c>
      <c r="T80" s="46">
        <f t="shared" si="35"/>
        <v>312.9</v>
      </c>
      <c r="U80" s="37">
        <f t="shared" si="36"/>
        <v>4</v>
      </c>
      <c r="V80" s="8">
        <f t="shared" si="37"/>
        <v>0</v>
      </c>
      <c r="W80" s="8">
        <v>1</v>
      </c>
    </row>
    <row r="81" spans="1:23" ht="12" customHeight="1">
      <c r="A81" s="24" t="s">
        <v>105</v>
      </c>
      <c r="B81" s="38">
        <v>82064</v>
      </c>
      <c r="C81" s="38">
        <v>98273</v>
      </c>
      <c r="D81" s="30">
        <v>5.5</v>
      </c>
      <c r="E81" s="30">
        <v>1</v>
      </c>
      <c r="F81" s="30">
        <v>3</v>
      </c>
      <c r="G81" s="30">
        <v>1</v>
      </c>
      <c r="H81" s="30">
        <v>1</v>
      </c>
      <c r="I81" s="31"/>
      <c r="J81" s="24">
        <f t="shared" si="25"/>
        <v>12230</v>
      </c>
      <c r="K81" s="24">
        <f t="shared" si="26"/>
        <v>11310</v>
      </c>
      <c r="L81" s="24">
        <f t="shared" si="27"/>
        <v>10257</v>
      </c>
      <c r="M81" s="24">
        <f t="shared" si="28"/>
        <v>12800</v>
      </c>
      <c r="N81" s="24">
        <f t="shared" si="29"/>
        <v>13773</v>
      </c>
      <c r="O81" s="24">
        <f t="shared" si="30"/>
        <v>11760</v>
      </c>
      <c r="P81" s="32">
        <f t="shared" si="31"/>
        <v>26.4982</v>
      </c>
      <c r="Q81" s="43">
        <f t="shared" si="32"/>
        <v>162</v>
      </c>
      <c r="R81" s="44">
        <f t="shared" si="33"/>
        <v>340.2</v>
      </c>
      <c r="S81" s="45">
        <f t="shared" si="34"/>
        <v>162</v>
      </c>
      <c r="T81" s="46">
        <f t="shared" si="35"/>
        <v>340.2</v>
      </c>
      <c r="U81" s="37">
        <f t="shared" si="36"/>
        <v>4</v>
      </c>
      <c r="V81" s="8">
        <f t="shared" si="37"/>
        <v>1</v>
      </c>
      <c r="W81" s="8">
        <v>1</v>
      </c>
    </row>
    <row r="82" spans="1:23" ht="12" customHeight="1">
      <c r="A82" s="24" t="s">
        <v>106</v>
      </c>
      <c r="B82" s="38"/>
      <c r="C82" s="38"/>
      <c r="D82" s="30">
        <v>5.5</v>
      </c>
      <c r="E82" s="30">
        <v>1</v>
      </c>
      <c r="F82" s="30">
        <v>4</v>
      </c>
      <c r="G82" s="30"/>
      <c r="H82" s="30">
        <v>1</v>
      </c>
      <c r="I82" s="31"/>
      <c r="J82" s="24">
        <f t="shared" si="25"/>
        <v>13230</v>
      </c>
      <c r="K82" s="24">
        <f t="shared" si="26"/>
        <v>12310</v>
      </c>
      <c r="L82" s="24">
        <f t="shared" si="27"/>
        <v>11257</v>
      </c>
      <c r="M82" s="24">
        <f t="shared" si="28"/>
        <v>13800</v>
      </c>
      <c r="N82" s="24">
        <f t="shared" si="29"/>
        <v>14773</v>
      </c>
      <c r="O82" s="24">
        <f t="shared" si="30"/>
        <v>12760</v>
      </c>
      <c r="P82" s="32">
        <f t="shared" si="31"/>
        <v>28.4982</v>
      </c>
      <c r="Q82" s="43">
        <f t="shared" si="32"/>
        <v>174</v>
      </c>
      <c r="R82" s="44">
        <f t="shared" si="33"/>
        <v>365.4</v>
      </c>
      <c r="S82" s="45">
        <f t="shared" si="34"/>
        <v>174</v>
      </c>
      <c r="T82" s="46">
        <f t="shared" si="35"/>
        <v>365.4</v>
      </c>
      <c r="U82" s="37">
        <f t="shared" si="36"/>
        <v>5</v>
      </c>
      <c r="V82" s="8">
        <f t="shared" si="37"/>
        <v>0</v>
      </c>
      <c r="W82" s="8">
        <v>1</v>
      </c>
    </row>
    <row r="83" spans="1:23" ht="12" customHeight="1">
      <c r="A83" s="24" t="s">
        <v>107</v>
      </c>
      <c r="B83" s="38"/>
      <c r="C83" s="38"/>
      <c r="D83" s="30">
        <v>5.5</v>
      </c>
      <c r="E83" s="30">
        <v>1</v>
      </c>
      <c r="F83" s="30">
        <v>4</v>
      </c>
      <c r="G83" s="30">
        <v>1</v>
      </c>
      <c r="H83" s="30">
        <v>1</v>
      </c>
      <c r="I83" s="31"/>
      <c r="J83" s="24">
        <f t="shared" si="25"/>
        <v>14230</v>
      </c>
      <c r="K83" s="24">
        <f t="shared" si="26"/>
        <v>13310</v>
      </c>
      <c r="L83" s="24">
        <f t="shared" si="27"/>
        <v>12257</v>
      </c>
      <c r="M83" s="24">
        <f t="shared" si="28"/>
        <v>14800</v>
      </c>
      <c r="N83" s="24">
        <f t="shared" si="29"/>
        <v>15773</v>
      </c>
      <c r="O83" s="24">
        <f t="shared" si="30"/>
        <v>13760</v>
      </c>
      <c r="P83" s="32">
        <f t="shared" si="31"/>
        <v>30.4982</v>
      </c>
      <c r="Q83" s="43">
        <f t="shared" si="32"/>
        <v>187</v>
      </c>
      <c r="R83" s="44">
        <f t="shared" si="33"/>
        <v>392.7</v>
      </c>
      <c r="S83" s="45">
        <f t="shared" si="34"/>
        <v>187</v>
      </c>
      <c r="T83" s="46">
        <f t="shared" si="35"/>
        <v>392.7</v>
      </c>
      <c r="U83" s="37">
        <f t="shared" si="36"/>
        <v>5</v>
      </c>
      <c r="V83" s="8">
        <f t="shared" si="37"/>
        <v>1</v>
      </c>
      <c r="W83" s="8">
        <v>1</v>
      </c>
    </row>
    <row r="84" spans="1:23" ht="12" customHeight="1">
      <c r="A84" s="24" t="s">
        <v>108</v>
      </c>
      <c r="B84" s="38"/>
      <c r="C84" s="38"/>
      <c r="D84" s="30">
        <v>5.5</v>
      </c>
      <c r="E84" s="30">
        <v>1</v>
      </c>
      <c r="F84" s="30">
        <v>5</v>
      </c>
      <c r="G84" s="24"/>
      <c r="H84" s="30">
        <v>1</v>
      </c>
      <c r="I84" s="31"/>
      <c r="J84" s="24">
        <f t="shared" si="25"/>
        <v>15230</v>
      </c>
      <c r="K84" s="24">
        <f t="shared" si="26"/>
        <v>14310</v>
      </c>
      <c r="L84" s="24">
        <f t="shared" si="27"/>
        <v>13257</v>
      </c>
      <c r="M84" s="24">
        <f t="shared" si="28"/>
        <v>15800</v>
      </c>
      <c r="N84" s="24">
        <f t="shared" si="29"/>
        <v>16773</v>
      </c>
      <c r="O84" s="24">
        <f t="shared" si="30"/>
        <v>14760</v>
      </c>
      <c r="P84" s="32">
        <f t="shared" si="31"/>
        <v>32.4982</v>
      </c>
      <c r="Q84" s="43">
        <f t="shared" si="32"/>
        <v>199</v>
      </c>
      <c r="R84" s="44">
        <f t="shared" si="33"/>
        <v>417.9</v>
      </c>
      <c r="S84" s="45">
        <f t="shared" si="34"/>
        <v>199</v>
      </c>
      <c r="T84" s="46">
        <f t="shared" si="35"/>
        <v>417.9</v>
      </c>
      <c r="U84" s="37">
        <f t="shared" si="36"/>
        <v>6</v>
      </c>
      <c r="V84" s="8">
        <f t="shared" si="37"/>
        <v>0</v>
      </c>
      <c r="W84" s="8">
        <v>1</v>
      </c>
    </row>
    <row r="85" spans="1:23" ht="12" customHeight="1">
      <c r="A85" s="24" t="s">
        <v>109</v>
      </c>
      <c r="B85" s="38">
        <v>82009</v>
      </c>
      <c r="C85" s="38">
        <v>98272</v>
      </c>
      <c r="D85" s="30">
        <v>7.5</v>
      </c>
      <c r="E85" s="30">
        <v>1</v>
      </c>
      <c r="F85" s="30">
        <v>5</v>
      </c>
      <c r="G85" s="30">
        <v>1</v>
      </c>
      <c r="H85" s="30">
        <v>1</v>
      </c>
      <c r="I85" s="31"/>
      <c r="J85" s="24">
        <f t="shared" si="25"/>
        <v>16230</v>
      </c>
      <c r="K85" s="24">
        <f t="shared" si="26"/>
        <v>15310</v>
      </c>
      <c r="L85" s="24">
        <f t="shared" si="27"/>
        <v>14257</v>
      </c>
      <c r="M85" s="24">
        <f t="shared" si="28"/>
        <v>16800</v>
      </c>
      <c r="N85" s="24">
        <f t="shared" si="29"/>
        <v>17773</v>
      </c>
      <c r="O85" s="24">
        <f t="shared" si="30"/>
        <v>15760</v>
      </c>
      <c r="P85" s="32">
        <f t="shared" si="31"/>
        <v>34.4982</v>
      </c>
      <c r="Q85" s="43">
        <f t="shared" si="32"/>
        <v>212</v>
      </c>
      <c r="R85" s="44">
        <f t="shared" si="33"/>
        <v>445.2</v>
      </c>
      <c r="S85" s="45">
        <f t="shared" si="34"/>
        <v>212</v>
      </c>
      <c r="T85" s="46">
        <f t="shared" si="35"/>
        <v>445.2</v>
      </c>
      <c r="U85" s="37">
        <f t="shared" si="36"/>
        <v>6</v>
      </c>
      <c r="V85" s="8">
        <f t="shared" si="37"/>
        <v>1</v>
      </c>
      <c r="W85" s="8">
        <v>1</v>
      </c>
    </row>
    <row r="86" spans="1:23" ht="12" customHeight="1">
      <c r="A86" s="24" t="s">
        <v>110</v>
      </c>
      <c r="B86" s="38"/>
      <c r="C86" s="38"/>
      <c r="D86" s="30">
        <v>7.5</v>
      </c>
      <c r="E86" s="30">
        <v>1</v>
      </c>
      <c r="F86" s="30">
        <v>6</v>
      </c>
      <c r="G86" s="24"/>
      <c r="H86" s="30">
        <v>1</v>
      </c>
      <c r="I86" s="31"/>
      <c r="J86" s="24">
        <f t="shared" si="25"/>
        <v>17230</v>
      </c>
      <c r="K86" s="24">
        <f t="shared" si="26"/>
        <v>16310</v>
      </c>
      <c r="L86" s="24">
        <f t="shared" si="27"/>
        <v>15257</v>
      </c>
      <c r="M86" s="24">
        <f t="shared" si="28"/>
        <v>17800</v>
      </c>
      <c r="N86" s="24">
        <f t="shared" si="29"/>
        <v>18773</v>
      </c>
      <c r="O86" s="24">
        <f t="shared" si="30"/>
        <v>16760</v>
      </c>
      <c r="P86" s="32">
        <f t="shared" si="31"/>
        <v>36.498200000000004</v>
      </c>
      <c r="Q86" s="43">
        <f t="shared" si="32"/>
        <v>224</v>
      </c>
      <c r="R86" s="44">
        <f t="shared" si="33"/>
        <v>470.4</v>
      </c>
      <c r="S86" s="45">
        <f t="shared" si="34"/>
        <v>224</v>
      </c>
      <c r="T86" s="46">
        <f t="shared" si="35"/>
        <v>470.4</v>
      </c>
      <c r="U86" s="37">
        <f t="shared" si="36"/>
        <v>7</v>
      </c>
      <c r="V86" s="8">
        <f t="shared" si="37"/>
        <v>0</v>
      </c>
      <c r="W86" s="8">
        <v>1</v>
      </c>
    </row>
    <row r="87" spans="1:23" ht="12" customHeight="1">
      <c r="A87" s="24" t="s">
        <v>111</v>
      </c>
      <c r="B87" s="38"/>
      <c r="C87" s="38"/>
      <c r="D87" s="30">
        <v>7.5</v>
      </c>
      <c r="E87" s="30">
        <v>1</v>
      </c>
      <c r="F87" s="30">
        <v>6</v>
      </c>
      <c r="G87" s="30">
        <v>1</v>
      </c>
      <c r="H87" s="30">
        <v>1</v>
      </c>
      <c r="I87" s="31"/>
      <c r="J87" s="24">
        <f t="shared" si="25"/>
        <v>18230</v>
      </c>
      <c r="K87" s="24">
        <f t="shared" si="26"/>
        <v>17310</v>
      </c>
      <c r="L87" s="24">
        <f t="shared" si="27"/>
        <v>16257</v>
      </c>
      <c r="M87" s="24">
        <f t="shared" si="28"/>
        <v>18800</v>
      </c>
      <c r="N87" s="24">
        <f t="shared" si="29"/>
        <v>19773</v>
      </c>
      <c r="O87" s="24">
        <f t="shared" si="30"/>
        <v>17760</v>
      </c>
      <c r="P87" s="32">
        <f t="shared" si="31"/>
        <v>38.498200000000004</v>
      </c>
      <c r="Q87" s="43">
        <f t="shared" si="32"/>
        <v>237</v>
      </c>
      <c r="R87" s="44">
        <f t="shared" si="33"/>
        <v>497.7</v>
      </c>
      <c r="S87" s="45">
        <f t="shared" si="34"/>
        <v>237</v>
      </c>
      <c r="T87" s="46">
        <f t="shared" si="35"/>
        <v>497.7</v>
      </c>
      <c r="U87" s="37">
        <f t="shared" si="36"/>
        <v>7</v>
      </c>
      <c r="V87" s="8">
        <f t="shared" si="37"/>
        <v>1</v>
      </c>
      <c r="W87" s="8">
        <v>1</v>
      </c>
    </row>
    <row r="88" spans="1:23" ht="12" customHeight="1">
      <c r="A88" s="24" t="s">
        <v>112</v>
      </c>
      <c r="B88" s="38"/>
      <c r="C88" s="38"/>
      <c r="D88" s="30">
        <v>7.5</v>
      </c>
      <c r="E88" s="30">
        <v>1</v>
      </c>
      <c r="F88" s="30">
        <v>7</v>
      </c>
      <c r="G88" s="24"/>
      <c r="H88" s="30">
        <v>1</v>
      </c>
      <c r="I88" s="31"/>
      <c r="J88" s="24">
        <f t="shared" si="25"/>
        <v>19230</v>
      </c>
      <c r="K88" s="24">
        <f t="shared" si="26"/>
        <v>18310</v>
      </c>
      <c r="L88" s="24">
        <f t="shared" si="27"/>
        <v>17257</v>
      </c>
      <c r="M88" s="24">
        <f t="shared" si="28"/>
        <v>19800</v>
      </c>
      <c r="N88" s="24">
        <f t="shared" si="29"/>
        <v>20773</v>
      </c>
      <c r="O88" s="24">
        <f t="shared" si="30"/>
        <v>18760</v>
      </c>
      <c r="P88" s="32">
        <f t="shared" si="31"/>
        <v>40.498200000000004</v>
      </c>
      <c r="Q88" s="43">
        <f t="shared" si="32"/>
        <v>249</v>
      </c>
      <c r="R88" s="44">
        <f t="shared" si="33"/>
        <v>522.9</v>
      </c>
      <c r="S88" s="45">
        <f t="shared" si="34"/>
        <v>249</v>
      </c>
      <c r="T88" s="46">
        <f t="shared" si="35"/>
        <v>522.9</v>
      </c>
      <c r="U88" s="37">
        <f t="shared" si="36"/>
        <v>8</v>
      </c>
      <c r="V88" s="8">
        <f t="shared" si="37"/>
        <v>0</v>
      </c>
      <c r="W88" s="8">
        <v>1</v>
      </c>
    </row>
    <row r="89" spans="1:23" ht="12" customHeight="1">
      <c r="A89" s="24" t="s">
        <v>113</v>
      </c>
      <c r="B89" s="38"/>
      <c r="C89" s="38"/>
      <c r="D89" s="30">
        <v>7.5</v>
      </c>
      <c r="E89" s="30">
        <v>1</v>
      </c>
      <c r="F89" s="30">
        <v>7</v>
      </c>
      <c r="G89" s="30">
        <v>1</v>
      </c>
      <c r="H89" s="30">
        <v>1</v>
      </c>
      <c r="I89" s="31"/>
      <c r="J89" s="24">
        <f t="shared" si="25"/>
        <v>20230</v>
      </c>
      <c r="K89" s="24">
        <f t="shared" si="26"/>
        <v>19310</v>
      </c>
      <c r="L89" s="24">
        <f t="shared" si="27"/>
        <v>18257</v>
      </c>
      <c r="M89" s="24">
        <f t="shared" si="28"/>
        <v>20800</v>
      </c>
      <c r="N89" s="24">
        <f t="shared" si="29"/>
        <v>21773</v>
      </c>
      <c r="O89" s="24">
        <f t="shared" si="30"/>
        <v>19760</v>
      </c>
      <c r="P89" s="32">
        <f t="shared" si="31"/>
        <v>42.498200000000004</v>
      </c>
      <c r="Q89" s="43">
        <f t="shared" si="32"/>
        <v>262</v>
      </c>
      <c r="R89" s="44">
        <f t="shared" si="33"/>
        <v>550.2</v>
      </c>
      <c r="S89" s="45">
        <f t="shared" si="34"/>
        <v>262</v>
      </c>
      <c r="T89" s="46">
        <f t="shared" si="35"/>
        <v>550.2</v>
      </c>
      <c r="U89" s="37">
        <f t="shared" si="36"/>
        <v>8</v>
      </c>
      <c r="V89" s="8">
        <f t="shared" si="37"/>
        <v>1</v>
      </c>
      <c r="W89" s="8">
        <v>1</v>
      </c>
    </row>
    <row r="90" spans="1:23" ht="12" customHeight="1">
      <c r="A90" s="24" t="s">
        <v>114</v>
      </c>
      <c r="B90" s="38"/>
      <c r="C90" s="38"/>
      <c r="D90" s="30">
        <v>7.5</v>
      </c>
      <c r="E90" s="30">
        <v>1</v>
      </c>
      <c r="F90" s="30">
        <v>8</v>
      </c>
      <c r="G90" s="24"/>
      <c r="H90" s="30">
        <v>1</v>
      </c>
      <c r="I90" s="31"/>
      <c r="J90" s="24">
        <f t="shared" si="25"/>
        <v>21230</v>
      </c>
      <c r="K90" s="24">
        <f t="shared" si="26"/>
        <v>20310</v>
      </c>
      <c r="L90" s="24">
        <f t="shared" si="27"/>
        <v>19257</v>
      </c>
      <c r="M90" s="24">
        <f t="shared" si="28"/>
        <v>21800</v>
      </c>
      <c r="N90" s="24">
        <f t="shared" si="29"/>
        <v>22773</v>
      </c>
      <c r="O90" s="24">
        <f t="shared" si="30"/>
        <v>20760</v>
      </c>
      <c r="P90" s="32">
        <f t="shared" si="31"/>
        <v>44.498200000000004</v>
      </c>
      <c r="Q90" s="43">
        <f t="shared" si="32"/>
        <v>274</v>
      </c>
      <c r="R90" s="44">
        <f t="shared" si="33"/>
        <v>575.4</v>
      </c>
      <c r="S90" s="45">
        <f t="shared" si="34"/>
        <v>274</v>
      </c>
      <c r="T90" s="46">
        <f t="shared" si="35"/>
        <v>575.4</v>
      </c>
      <c r="U90" s="37">
        <f t="shared" si="36"/>
        <v>9</v>
      </c>
      <c r="V90" s="8">
        <f t="shared" si="37"/>
        <v>0</v>
      </c>
      <c r="W90" s="8">
        <v>1</v>
      </c>
    </row>
    <row r="91" spans="1:23" ht="12" customHeight="1">
      <c r="A91" s="24" t="s">
        <v>115</v>
      </c>
      <c r="B91" s="38"/>
      <c r="C91" s="38"/>
      <c r="D91" s="30">
        <v>7.5</v>
      </c>
      <c r="E91" s="30">
        <v>1</v>
      </c>
      <c r="F91" s="30">
        <v>8</v>
      </c>
      <c r="G91" s="30">
        <v>1</v>
      </c>
      <c r="H91" s="30">
        <v>1</v>
      </c>
      <c r="I91" s="31"/>
      <c r="J91" s="24">
        <f t="shared" si="25"/>
        <v>22230</v>
      </c>
      <c r="K91" s="24">
        <f t="shared" si="26"/>
        <v>21310</v>
      </c>
      <c r="L91" s="24">
        <f t="shared" si="27"/>
        <v>20257</v>
      </c>
      <c r="M91" s="24">
        <f t="shared" si="28"/>
        <v>22800</v>
      </c>
      <c r="N91" s="24">
        <f t="shared" si="29"/>
        <v>23773</v>
      </c>
      <c r="O91" s="24">
        <f t="shared" si="30"/>
        <v>21760</v>
      </c>
      <c r="P91" s="32">
        <f t="shared" si="31"/>
        <v>46.498200000000004</v>
      </c>
      <c r="Q91" s="43">
        <f t="shared" si="32"/>
        <v>287</v>
      </c>
      <c r="R91" s="44">
        <f t="shared" si="33"/>
        <v>602.7</v>
      </c>
      <c r="S91" s="45">
        <f t="shared" si="34"/>
        <v>287</v>
      </c>
      <c r="T91" s="46">
        <f t="shared" si="35"/>
        <v>602.7</v>
      </c>
      <c r="U91" s="37">
        <f t="shared" si="36"/>
        <v>9</v>
      </c>
      <c r="V91" s="8">
        <f t="shared" si="37"/>
        <v>1</v>
      </c>
      <c r="W91" s="8">
        <v>1</v>
      </c>
    </row>
    <row r="92" spans="1:23" ht="12" customHeight="1">
      <c r="A92" s="24" t="s">
        <v>116</v>
      </c>
      <c r="B92" s="38"/>
      <c r="C92" s="38"/>
      <c r="D92" s="30">
        <v>7.5</v>
      </c>
      <c r="E92" s="30">
        <v>1</v>
      </c>
      <c r="F92" s="30">
        <v>9</v>
      </c>
      <c r="G92" s="24"/>
      <c r="H92" s="30">
        <v>1</v>
      </c>
      <c r="I92" s="31"/>
      <c r="J92" s="24">
        <f t="shared" si="25"/>
        <v>23230</v>
      </c>
      <c r="K92" s="24">
        <f t="shared" si="26"/>
        <v>22310</v>
      </c>
      <c r="L92" s="24">
        <f t="shared" si="27"/>
        <v>21257</v>
      </c>
      <c r="M92" s="24">
        <f t="shared" si="28"/>
        <v>23800</v>
      </c>
      <c r="N92" s="24">
        <f t="shared" si="29"/>
        <v>24773</v>
      </c>
      <c r="O92" s="24">
        <f t="shared" si="30"/>
        <v>22760</v>
      </c>
      <c r="P92" s="32">
        <f t="shared" si="31"/>
        <v>48.498200000000004</v>
      </c>
      <c r="Q92" s="43">
        <f t="shared" si="32"/>
        <v>299</v>
      </c>
      <c r="R92" s="44">
        <f t="shared" si="33"/>
        <v>627.9</v>
      </c>
      <c r="S92" s="45">
        <f t="shared" si="34"/>
        <v>299</v>
      </c>
      <c r="T92" s="46">
        <f t="shared" si="35"/>
        <v>627.9</v>
      </c>
      <c r="U92" s="37">
        <f t="shared" si="36"/>
        <v>10</v>
      </c>
      <c r="V92" s="8">
        <f t="shared" si="37"/>
        <v>0</v>
      </c>
      <c r="W92" s="8">
        <v>1</v>
      </c>
    </row>
    <row r="93" spans="1:23" ht="12" customHeight="1">
      <c r="A93" s="24" t="s">
        <v>117</v>
      </c>
      <c r="B93" s="38"/>
      <c r="C93" s="38"/>
      <c r="D93" s="30">
        <v>7.5</v>
      </c>
      <c r="E93" s="30">
        <v>1</v>
      </c>
      <c r="F93" s="30">
        <v>9</v>
      </c>
      <c r="G93" s="30">
        <v>1</v>
      </c>
      <c r="H93" s="30">
        <v>1</v>
      </c>
      <c r="I93" s="31"/>
      <c r="J93" s="24">
        <f t="shared" si="25"/>
        <v>24230</v>
      </c>
      <c r="K93" s="24">
        <f t="shared" si="26"/>
        <v>23310</v>
      </c>
      <c r="L93" s="24">
        <f t="shared" si="27"/>
        <v>22257</v>
      </c>
      <c r="M93" s="24">
        <f t="shared" si="28"/>
        <v>24800</v>
      </c>
      <c r="N93" s="24">
        <f t="shared" si="29"/>
        <v>25773</v>
      </c>
      <c r="O93" s="24">
        <f t="shared" si="30"/>
        <v>23760</v>
      </c>
      <c r="P93" s="32">
        <f t="shared" si="31"/>
        <v>50.498200000000004</v>
      </c>
      <c r="Q93" s="43">
        <f t="shared" si="32"/>
        <v>312</v>
      </c>
      <c r="R93" s="44">
        <f t="shared" si="33"/>
        <v>655.2</v>
      </c>
      <c r="S93" s="45">
        <f t="shared" si="34"/>
        <v>312</v>
      </c>
      <c r="T93" s="46">
        <f t="shared" si="35"/>
        <v>655.2</v>
      </c>
      <c r="U93" s="37">
        <f t="shared" si="36"/>
        <v>10</v>
      </c>
      <c r="V93" s="8">
        <f t="shared" si="37"/>
        <v>1</v>
      </c>
      <c r="W93" s="8">
        <v>1</v>
      </c>
    </row>
    <row r="94" spans="1:23" ht="12" customHeight="1">
      <c r="A94" s="24" t="s">
        <v>118</v>
      </c>
      <c r="B94" s="38"/>
      <c r="C94" s="38"/>
      <c r="D94" s="30">
        <v>7.5</v>
      </c>
      <c r="E94" s="30">
        <v>1</v>
      </c>
      <c r="F94" s="30">
        <v>10</v>
      </c>
      <c r="G94" s="24"/>
      <c r="H94" s="30">
        <v>1</v>
      </c>
      <c r="I94" s="31"/>
      <c r="J94" s="24">
        <f t="shared" si="25"/>
        <v>25230</v>
      </c>
      <c r="K94" s="24">
        <f t="shared" si="26"/>
        <v>24310</v>
      </c>
      <c r="L94" s="24">
        <f t="shared" si="27"/>
        <v>23257</v>
      </c>
      <c r="M94" s="24">
        <f t="shared" si="28"/>
        <v>25800</v>
      </c>
      <c r="N94" s="24">
        <f t="shared" si="29"/>
        <v>26773</v>
      </c>
      <c r="O94" s="24">
        <f t="shared" si="30"/>
        <v>24760</v>
      </c>
      <c r="P94" s="32">
        <f t="shared" si="31"/>
        <v>52.498200000000004</v>
      </c>
      <c r="Q94" s="43">
        <f t="shared" si="32"/>
        <v>324</v>
      </c>
      <c r="R94" s="44">
        <f t="shared" si="33"/>
        <v>680.4</v>
      </c>
      <c r="S94" s="45">
        <f t="shared" si="34"/>
        <v>324</v>
      </c>
      <c r="T94" s="46">
        <f t="shared" si="35"/>
        <v>680.4</v>
      </c>
      <c r="U94" s="37">
        <f t="shared" si="36"/>
        <v>11</v>
      </c>
      <c r="V94" s="8">
        <f t="shared" si="37"/>
        <v>0</v>
      </c>
      <c r="W94" s="8">
        <v>1</v>
      </c>
    </row>
    <row r="95" spans="1:23" ht="12" customHeight="1">
      <c r="A95" s="24" t="s">
        <v>119</v>
      </c>
      <c r="B95" s="38">
        <v>85416</v>
      </c>
      <c r="C95" s="38">
        <v>85424</v>
      </c>
      <c r="D95" s="30">
        <v>11</v>
      </c>
      <c r="E95" s="30">
        <v>1</v>
      </c>
      <c r="F95" s="30">
        <v>10</v>
      </c>
      <c r="G95" s="30">
        <v>1</v>
      </c>
      <c r="H95" s="30">
        <v>1</v>
      </c>
      <c r="I95" s="31"/>
      <c r="J95" s="24">
        <f t="shared" si="25"/>
        <v>26230</v>
      </c>
      <c r="K95" s="24">
        <f t="shared" si="26"/>
        <v>25310</v>
      </c>
      <c r="L95" s="24">
        <f t="shared" si="27"/>
        <v>24257</v>
      </c>
      <c r="M95" s="24">
        <f t="shared" si="28"/>
        <v>26800</v>
      </c>
      <c r="N95" s="24">
        <f t="shared" si="29"/>
        <v>27773</v>
      </c>
      <c r="O95" s="24">
        <f t="shared" si="30"/>
        <v>25760</v>
      </c>
      <c r="P95" s="32">
        <f t="shared" si="31"/>
        <v>54.498200000000004</v>
      </c>
      <c r="Q95" s="43">
        <f t="shared" si="32"/>
        <v>337</v>
      </c>
      <c r="R95" s="44">
        <f t="shared" si="33"/>
        <v>707.7</v>
      </c>
      <c r="S95" s="45">
        <f t="shared" si="34"/>
        <v>337</v>
      </c>
      <c r="T95" s="46">
        <f t="shared" si="35"/>
        <v>707.7</v>
      </c>
      <c r="U95" s="37">
        <f t="shared" si="36"/>
        <v>11</v>
      </c>
      <c r="V95" s="8">
        <f t="shared" si="37"/>
        <v>1</v>
      </c>
      <c r="W95" s="8">
        <v>1</v>
      </c>
    </row>
    <row r="96" spans="1:23" ht="12" customHeight="1">
      <c r="A96" s="24" t="s">
        <v>120</v>
      </c>
      <c r="B96" s="38"/>
      <c r="C96" s="38"/>
      <c r="D96" s="30">
        <v>11</v>
      </c>
      <c r="E96" s="30">
        <v>1</v>
      </c>
      <c r="F96" s="30">
        <v>10</v>
      </c>
      <c r="G96" s="24"/>
      <c r="H96" s="30">
        <v>1</v>
      </c>
      <c r="I96" s="31">
        <v>1</v>
      </c>
      <c r="J96" s="24">
        <f t="shared" si="25"/>
        <v>27230</v>
      </c>
      <c r="K96" s="24">
        <f t="shared" si="26"/>
        <v>26310</v>
      </c>
      <c r="L96" s="24">
        <f t="shared" si="27"/>
        <v>25257</v>
      </c>
      <c r="M96" s="24">
        <f t="shared" si="28"/>
        <v>27800</v>
      </c>
      <c r="N96" s="24">
        <f t="shared" si="29"/>
        <v>28773</v>
      </c>
      <c r="O96" s="24">
        <f t="shared" si="30"/>
        <v>26760</v>
      </c>
      <c r="P96" s="32">
        <f t="shared" si="31"/>
        <v>56.498200000000004</v>
      </c>
      <c r="Q96" s="43">
        <f t="shared" si="32"/>
        <v>349</v>
      </c>
      <c r="R96" s="44">
        <f t="shared" si="33"/>
        <v>732.9</v>
      </c>
      <c r="S96" s="45">
        <f t="shared" si="34"/>
        <v>349</v>
      </c>
      <c r="T96" s="46">
        <f t="shared" si="35"/>
        <v>732.9</v>
      </c>
      <c r="U96" s="37">
        <f t="shared" si="36"/>
        <v>12</v>
      </c>
      <c r="V96" s="8">
        <f t="shared" si="37"/>
        <v>0</v>
      </c>
      <c r="W96" s="8">
        <v>1</v>
      </c>
    </row>
    <row r="97" spans="1:23" ht="12" customHeight="1">
      <c r="A97" s="24" t="s">
        <v>121</v>
      </c>
      <c r="B97" s="38"/>
      <c r="C97" s="38"/>
      <c r="D97" s="30">
        <v>11</v>
      </c>
      <c r="E97" s="30">
        <v>1</v>
      </c>
      <c r="F97" s="30">
        <v>10</v>
      </c>
      <c r="G97" s="30">
        <v>1</v>
      </c>
      <c r="H97" s="30">
        <v>1</v>
      </c>
      <c r="I97" s="31">
        <v>1</v>
      </c>
      <c r="J97" s="24">
        <f t="shared" si="25"/>
        <v>28230</v>
      </c>
      <c r="K97" s="24">
        <f t="shared" si="26"/>
        <v>27310</v>
      </c>
      <c r="L97" s="24">
        <f t="shared" si="27"/>
        <v>26257</v>
      </c>
      <c r="M97" s="24">
        <f t="shared" si="28"/>
        <v>28800</v>
      </c>
      <c r="N97" s="24">
        <f t="shared" si="29"/>
        <v>29773</v>
      </c>
      <c r="O97" s="24">
        <f t="shared" si="30"/>
        <v>27760</v>
      </c>
      <c r="P97" s="32">
        <f t="shared" si="31"/>
        <v>58.498200000000004</v>
      </c>
      <c r="Q97" s="43">
        <f t="shared" si="32"/>
        <v>362</v>
      </c>
      <c r="R97" s="44">
        <f t="shared" si="33"/>
        <v>760.2</v>
      </c>
      <c r="S97" s="45">
        <f t="shared" si="34"/>
        <v>362</v>
      </c>
      <c r="T97" s="46">
        <f t="shared" si="35"/>
        <v>760.2</v>
      </c>
      <c r="U97" s="37">
        <f t="shared" si="36"/>
        <v>12</v>
      </c>
      <c r="V97" s="8">
        <f t="shared" si="37"/>
        <v>1</v>
      </c>
      <c r="W97" s="8">
        <v>1</v>
      </c>
    </row>
    <row r="98" spans="1:23" ht="12" customHeight="1">
      <c r="A98" s="24" t="s">
        <v>122</v>
      </c>
      <c r="B98" s="38"/>
      <c r="C98" s="38"/>
      <c r="D98" s="30">
        <v>11</v>
      </c>
      <c r="E98" s="30">
        <v>1</v>
      </c>
      <c r="F98" s="30">
        <v>11</v>
      </c>
      <c r="G98" s="24"/>
      <c r="H98" s="30">
        <v>1</v>
      </c>
      <c r="I98" s="31">
        <v>1</v>
      </c>
      <c r="J98" s="24">
        <f t="shared" si="25"/>
        <v>29230</v>
      </c>
      <c r="K98" s="24">
        <f t="shared" si="26"/>
        <v>28310</v>
      </c>
      <c r="L98" s="24">
        <f t="shared" si="27"/>
        <v>27257</v>
      </c>
      <c r="M98" s="24">
        <f t="shared" si="28"/>
        <v>29800</v>
      </c>
      <c r="N98" s="24">
        <f t="shared" si="29"/>
        <v>30773</v>
      </c>
      <c r="O98" s="24">
        <f t="shared" si="30"/>
        <v>28760</v>
      </c>
      <c r="P98" s="32">
        <f t="shared" si="31"/>
        <v>60.498200000000004</v>
      </c>
      <c r="Q98" s="43">
        <f t="shared" si="32"/>
        <v>374</v>
      </c>
      <c r="R98" s="44">
        <f t="shared" si="33"/>
        <v>785.4</v>
      </c>
      <c r="S98" s="45">
        <f t="shared" si="34"/>
        <v>374</v>
      </c>
      <c r="T98" s="46">
        <f t="shared" si="35"/>
        <v>785.4</v>
      </c>
      <c r="U98" s="37">
        <f t="shared" si="36"/>
        <v>13</v>
      </c>
      <c r="V98" s="8">
        <f t="shared" si="37"/>
        <v>0</v>
      </c>
      <c r="W98" s="8">
        <v>1</v>
      </c>
    </row>
    <row r="99" spans="1:23" ht="12" customHeight="1">
      <c r="A99" s="24" t="s">
        <v>123</v>
      </c>
      <c r="B99" s="38"/>
      <c r="C99" s="38"/>
      <c r="D99" s="30">
        <v>11</v>
      </c>
      <c r="E99" s="30">
        <v>1</v>
      </c>
      <c r="F99" s="30">
        <v>11</v>
      </c>
      <c r="G99" s="30">
        <v>1</v>
      </c>
      <c r="H99" s="30">
        <v>1</v>
      </c>
      <c r="I99" s="31">
        <v>1</v>
      </c>
      <c r="J99" s="24">
        <f t="shared" si="25"/>
        <v>30230</v>
      </c>
      <c r="K99" s="24">
        <f t="shared" si="26"/>
        <v>29310</v>
      </c>
      <c r="L99" s="24">
        <f t="shared" si="27"/>
        <v>28257</v>
      </c>
      <c r="M99" s="24">
        <f t="shared" si="28"/>
        <v>30800</v>
      </c>
      <c r="N99" s="24">
        <f t="shared" si="29"/>
        <v>31773</v>
      </c>
      <c r="O99" s="24">
        <f t="shared" si="30"/>
        <v>29760</v>
      </c>
      <c r="P99" s="32">
        <f t="shared" si="31"/>
        <v>62.498200000000004</v>
      </c>
      <c r="Q99" s="43">
        <f t="shared" si="32"/>
        <v>387</v>
      </c>
      <c r="R99" s="44">
        <f t="shared" si="33"/>
        <v>812.7</v>
      </c>
      <c r="S99" s="45">
        <f t="shared" si="34"/>
        <v>387</v>
      </c>
      <c r="T99" s="46">
        <f t="shared" si="35"/>
        <v>812.7</v>
      </c>
      <c r="U99" s="37">
        <f t="shared" si="36"/>
        <v>13</v>
      </c>
      <c r="V99" s="8">
        <f t="shared" si="37"/>
        <v>1</v>
      </c>
      <c r="W99" s="8">
        <v>1</v>
      </c>
    </row>
    <row r="100" spans="1:23" ht="12" customHeight="1">
      <c r="A100" s="24" t="s">
        <v>124</v>
      </c>
      <c r="B100" s="38"/>
      <c r="C100" s="38"/>
      <c r="D100" s="30">
        <v>11</v>
      </c>
      <c r="E100" s="30">
        <v>1</v>
      </c>
      <c r="F100" s="30">
        <v>12</v>
      </c>
      <c r="G100" s="30"/>
      <c r="H100" s="30">
        <v>1</v>
      </c>
      <c r="I100" s="31">
        <v>1</v>
      </c>
      <c r="J100" s="24">
        <f t="shared" si="25"/>
        <v>31230</v>
      </c>
      <c r="K100" s="24">
        <f t="shared" si="26"/>
        <v>30310</v>
      </c>
      <c r="L100" s="24">
        <f t="shared" si="27"/>
        <v>29257</v>
      </c>
      <c r="M100" s="24">
        <f t="shared" si="28"/>
        <v>31800</v>
      </c>
      <c r="N100" s="24">
        <f t="shared" si="29"/>
        <v>32773</v>
      </c>
      <c r="O100" s="24">
        <f t="shared" si="30"/>
        <v>30760</v>
      </c>
      <c r="P100" s="32">
        <f t="shared" si="31"/>
        <v>64.4982</v>
      </c>
      <c r="Q100" s="43">
        <f t="shared" si="32"/>
        <v>399</v>
      </c>
      <c r="R100" s="44">
        <f t="shared" si="33"/>
        <v>837.9</v>
      </c>
      <c r="S100" s="45">
        <f t="shared" si="34"/>
        <v>399</v>
      </c>
      <c r="T100" s="46">
        <f t="shared" si="35"/>
        <v>837.9</v>
      </c>
      <c r="U100" s="37">
        <f t="shared" si="36"/>
        <v>14</v>
      </c>
      <c r="V100" s="8">
        <f t="shared" si="37"/>
        <v>0</v>
      </c>
      <c r="W100" s="8">
        <v>1</v>
      </c>
    </row>
    <row r="101" spans="1:23" ht="12" customHeight="1">
      <c r="A101" s="24" t="s">
        <v>125</v>
      </c>
      <c r="B101" s="38"/>
      <c r="C101" s="38"/>
      <c r="D101" s="30">
        <v>11</v>
      </c>
      <c r="E101" s="30">
        <v>1</v>
      </c>
      <c r="F101" s="30">
        <v>12</v>
      </c>
      <c r="G101" s="30">
        <v>1</v>
      </c>
      <c r="H101" s="30">
        <v>1</v>
      </c>
      <c r="I101" s="31">
        <v>1</v>
      </c>
      <c r="J101" s="24">
        <f t="shared" si="25"/>
        <v>32230</v>
      </c>
      <c r="K101" s="24">
        <f t="shared" si="26"/>
        <v>31310</v>
      </c>
      <c r="L101" s="24">
        <f t="shared" si="27"/>
        <v>30257</v>
      </c>
      <c r="M101" s="24">
        <f t="shared" si="28"/>
        <v>32800</v>
      </c>
      <c r="N101" s="24">
        <f t="shared" si="29"/>
        <v>33773</v>
      </c>
      <c r="O101" s="24">
        <f t="shared" si="30"/>
        <v>31760</v>
      </c>
      <c r="P101" s="32">
        <f t="shared" si="31"/>
        <v>66.4982</v>
      </c>
      <c r="Q101" s="43">
        <f t="shared" si="32"/>
        <v>412</v>
      </c>
      <c r="R101" s="44">
        <f t="shared" si="33"/>
        <v>865.2</v>
      </c>
      <c r="S101" s="45">
        <f t="shared" si="34"/>
        <v>412</v>
      </c>
      <c r="T101" s="46">
        <f t="shared" si="35"/>
        <v>865.2</v>
      </c>
      <c r="U101" s="37">
        <f t="shared" si="36"/>
        <v>14</v>
      </c>
      <c r="V101" s="8">
        <f t="shared" si="37"/>
        <v>1</v>
      </c>
      <c r="W101" s="8">
        <v>1</v>
      </c>
    </row>
    <row r="102" spans="1:23" ht="12" customHeight="1">
      <c r="A102" s="24" t="s">
        <v>126</v>
      </c>
      <c r="B102" s="38"/>
      <c r="C102" s="38"/>
      <c r="D102" s="30">
        <v>11</v>
      </c>
      <c r="E102" s="30">
        <v>1</v>
      </c>
      <c r="F102" s="30">
        <v>13</v>
      </c>
      <c r="G102" s="30"/>
      <c r="H102" s="30">
        <v>1</v>
      </c>
      <c r="I102" s="31">
        <v>1</v>
      </c>
      <c r="J102" s="24">
        <f t="shared" si="25"/>
        <v>33230</v>
      </c>
      <c r="K102" s="24">
        <f t="shared" si="26"/>
        <v>32310</v>
      </c>
      <c r="L102" s="24">
        <f t="shared" si="27"/>
        <v>31257</v>
      </c>
      <c r="M102" s="24">
        <f t="shared" si="28"/>
        <v>33800</v>
      </c>
      <c r="N102" s="24">
        <f t="shared" si="29"/>
        <v>34773</v>
      </c>
      <c r="O102" s="24">
        <f t="shared" si="30"/>
        <v>32760</v>
      </c>
      <c r="P102" s="32">
        <f t="shared" si="31"/>
        <v>68.4982</v>
      </c>
      <c r="Q102" s="43">
        <f t="shared" si="32"/>
        <v>424</v>
      </c>
      <c r="R102" s="44">
        <f t="shared" si="33"/>
        <v>890.4</v>
      </c>
      <c r="S102" s="45">
        <f t="shared" si="34"/>
        <v>424</v>
      </c>
      <c r="T102" s="46">
        <f t="shared" si="35"/>
        <v>890.4</v>
      </c>
      <c r="U102" s="37">
        <f t="shared" si="36"/>
        <v>15</v>
      </c>
      <c r="V102" s="8">
        <f t="shared" si="37"/>
        <v>0</v>
      </c>
      <c r="W102" s="8">
        <v>1</v>
      </c>
    </row>
    <row r="103" spans="1:23" ht="12" customHeight="1">
      <c r="A103" s="24" t="s">
        <v>127</v>
      </c>
      <c r="B103" s="38"/>
      <c r="C103" s="38"/>
      <c r="D103" s="30">
        <v>11</v>
      </c>
      <c r="E103" s="30">
        <v>1</v>
      </c>
      <c r="F103" s="30">
        <v>13</v>
      </c>
      <c r="G103" s="30">
        <v>1</v>
      </c>
      <c r="H103" s="30">
        <v>1</v>
      </c>
      <c r="I103" s="31">
        <v>1</v>
      </c>
      <c r="J103" s="24">
        <f t="shared" si="25"/>
        <v>34230</v>
      </c>
      <c r="K103" s="24">
        <f t="shared" si="26"/>
        <v>33310</v>
      </c>
      <c r="L103" s="24">
        <f t="shared" si="27"/>
        <v>32257</v>
      </c>
      <c r="M103" s="24">
        <f t="shared" si="28"/>
        <v>34800</v>
      </c>
      <c r="N103" s="24">
        <f t="shared" si="29"/>
        <v>35773</v>
      </c>
      <c r="O103" s="24">
        <f t="shared" si="30"/>
        <v>33760</v>
      </c>
      <c r="P103" s="32">
        <f t="shared" si="31"/>
        <v>70.4982</v>
      </c>
      <c r="Q103" s="43">
        <f t="shared" si="32"/>
        <v>437</v>
      </c>
      <c r="R103" s="44">
        <f t="shared" si="33"/>
        <v>917.7</v>
      </c>
      <c r="S103" s="45">
        <f t="shared" si="34"/>
        <v>437</v>
      </c>
      <c r="T103" s="46">
        <f t="shared" si="35"/>
        <v>917.7</v>
      </c>
      <c r="U103" s="37">
        <f t="shared" si="36"/>
        <v>15</v>
      </c>
      <c r="V103" s="8">
        <f t="shared" si="37"/>
        <v>1</v>
      </c>
      <c r="W103" s="8">
        <v>1</v>
      </c>
    </row>
    <row r="104" spans="1:23" ht="12" customHeight="1">
      <c r="A104" s="24" t="s">
        <v>128</v>
      </c>
      <c r="B104" s="38"/>
      <c r="C104" s="38"/>
      <c r="D104" s="30">
        <v>11</v>
      </c>
      <c r="E104" s="30">
        <v>1</v>
      </c>
      <c r="F104" s="30">
        <v>14</v>
      </c>
      <c r="G104" s="30"/>
      <c r="H104" s="30">
        <v>1</v>
      </c>
      <c r="I104" s="31">
        <v>1</v>
      </c>
      <c r="J104" s="24">
        <f t="shared" si="25"/>
        <v>35230</v>
      </c>
      <c r="K104" s="24">
        <f t="shared" si="26"/>
        <v>34310</v>
      </c>
      <c r="L104" s="24">
        <f t="shared" si="27"/>
        <v>33257</v>
      </c>
      <c r="M104" s="24">
        <f t="shared" si="28"/>
        <v>35800</v>
      </c>
      <c r="N104" s="24">
        <f t="shared" si="29"/>
        <v>36773</v>
      </c>
      <c r="O104" s="24">
        <f t="shared" si="30"/>
        <v>34760</v>
      </c>
      <c r="P104" s="32">
        <f t="shared" si="31"/>
        <v>72.4982</v>
      </c>
      <c r="Q104" s="43">
        <f t="shared" si="32"/>
        <v>449</v>
      </c>
      <c r="R104" s="44">
        <f t="shared" si="33"/>
        <v>942.9</v>
      </c>
      <c r="S104" s="45">
        <f t="shared" si="34"/>
        <v>449</v>
      </c>
      <c r="T104" s="46">
        <f t="shared" si="35"/>
        <v>942.9</v>
      </c>
      <c r="U104" s="37">
        <f t="shared" si="36"/>
        <v>16</v>
      </c>
      <c r="V104" s="8">
        <f t="shared" si="37"/>
        <v>0</v>
      </c>
      <c r="W104" s="8">
        <v>1</v>
      </c>
    </row>
    <row r="105" spans="1:23" ht="12" customHeight="1">
      <c r="A105" s="24" t="s">
        <v>129</v>
      </c>
      <c r="B105" s="38"/>
      <c r="C105" s="38"/>
      <c r="D105" s="30">
        <v>11</v>
      </c>
      <c r="E105" s="30">
        <v>1</v>
      </c>
      <c r="F105" s="30">
        <v>14</v>
      </c>
      <c r="G105" s="30">
        <v>1</v>
      </c>
      <c r="H105" s="30">
        <v>1</v>
      </c>
      <c r="I105" s="31">
        <v>1</v>
      </c>
      <c r="J105" s="24">
        <f t="shared" si="25"/>
        <v>36230</v>
      </c>
      <c r="K105" s="24">
        <f t="shared" si="26"/>
        <v>35310</v>
      </c>
      <c r="L105" s="24">
        <f t="shared" si="27"/>
        <v>34257</v>
      </c>
      <c r="M105" s="24">
        <f t="shared" si="28"/>
        <v>36800</v>
      </c>
      <c r="N105" s="24">
        <f t="shared" si="29"/>
        <v>37773</v>
      </c>
      <c r="O105" s="24">
        <f t="shared" si="30"/>
        <v>35760</v>
      </c>
      <c r="P105" s="32">
        <f t="shared" si="31"/>
        <v>74.4982</v>
      </c>
      <c r="Q105" s="43">
        <f t="shared" si="32"/>
        <v>462</v>
      </c>
      <c r="R105" s="44">
        <f t="shared" si="33"/>
        <v>970.2</v>
      </c>
      <c r="S105" s="45">
        <f t="shared" si="34"/>
        <v>462</v>
      </c>
      <c r="T105" s="46">
        <f t="shared" si="35"/>
        <v>970.2</v>
      </c>
      <c r="U105" s="37">
        <f t="shared" si="36"/>
        <v>16</v>
      </c>
      <c r="V105" s="8">
        <f t="shared" si="37"/>
        <v>1</v>
      </c>
      <c r="W105" s="8">
        <v>1</v>
      </c>
    </row>
    <row r="106" spans="1:23" ht="12" customHeight="1">
      <c r="A106" s="24" t="s">
        <v>130</v>
      </c>
      <c r="B106" s="38"/>
      <c r="C106" s="38"/>
      <c r="D106" s="30">
        <v>11</v>
      </c>
      <c r="E106" s="30">
        <v>1</v>
      </c>
      <c r="F106" s="30">
        <v>15</v>
      </c>
      <c r="G106" s="30"/>
      <c r="H106" s="30">
        <v>1</v>
      </c>
      <c r="I106" s="31">
        <v>1</v>
      </c>
      <c r="J106" s="24">
        <f t="shared" si="25"/>
        <v>37230</v>
      </c>
      <c r="K106" s="24">
        <f t="shared" si="26"/>
        <v>36310</v>
      </c>
      <c r="L106" s="24">
        <f t="shared" si="27"/>
        <v>35257</v>
      </c>
      <c r="M106" s="24">
        <f t="shared" si="28"/>
        <v>37800</v>
      </c>
      <c r="N106" s="24">
        <f t="shared" si="29"/>
        <v>38773</v>
      </c>
      <c r="O106" s="24">
        <f t="shared" si="30"/>
        <v>36760</v>
      </c>
      <c r="P106" s="32">
        <f t="shared" si="31"/>
        <v>76.4982</v>
      </c>
      <c r="Q106" s="43">
        <f t="shared" si="32"/>
        <v>474</v>
      </c>
      <c r="R106" s="44">
        <f t="shared" si="33"/>
        <v>995.4</v>
      </c>
      <c r="S106" s="45">
        <f t="shared" si="34"/>
        <v>474</v>
      </c>
      <c r="T106" s="46">
        <f t="shared" si="35"/>
        <v>995.4</v>
      </c>
      <c r="U106" s="37">
        <f t="shared" si="36"/>
        <v>17</v>
      </c>
      <c r="V106" s="8">
        <f t="shared" si="37"/>
        <v>0</v>
      </c>
      <c r="W106" s="8">
        <v>1</v>
      </c>
    </row>
    <row r="107" spans="1:23" ht="12" customHeight="1">
      <c r="A107" s="24" t="s">
        <v>131</v>
      </c>
      <c r="B107" s="38">
        <v>82201</v>
      </c>
      <c r="C107" s="38">
        <v>85425</v>
      </c>
      <c r="D107" s="30">
        <v>15</v>
      </c>
      <c r="E107" s="30">
        <v>1</v>
      </c>
      <c r="F107" s="30">
        <v>15</v>
      </c>
      <c r="G107" s="30">
        <v>1</v>
      </c>
      <c r="H107" s="30">
        <v>1</v>
      </c>
      <c r="I107" s="31">
        <v>1</v>
      </c>
      <c r="J107" s="24">
        <f t="shared" si="25"/>
        <v>38230</v>
      </c>
      <c r="K107" s="24">
        <f t="shared" si="26"/>
        <v>37310</v>
      </c>
      <c r="L107" s="24">
        <f t="shared" si="27"/>
        <v>36257</v>
      </c>
      <c r="M107" s="24">
        <f t="shared" si="28"/>
        <v>38800</v>
      </c>
      <c r="N107" s="24">
        <f t="shared" si="29"/>
        <v>39773</v>
      </c>
      <c r="O107" s="24">
        <f t="shared" si="30"/>
        <v>37760</v>
      </c>
      <c r="P107" s="32">
        <f t="shared" si="31"/>
        <v>78.4982</v>
      </c>
      <c r="Q107" s="43">
        <f t="shared" si="32"/>
        <v>487</v>
      </c>
      <c r="R107" s="44">
        <f t="shared" si="33"/>
        <v>1022.7</v>
      </c>
      <c r="S107" s="45">
        <f t="shared" si="34"/>
        <v>487</v>
      </c>
      <c r="T107" s="46">
        <f t="shared" si="35"/>
        <v>1022.7</v>
      </c>
      <c r="U107" s="37">
        <f t="shared" si="36"/>
        <v>17</v>
      </c>
      <c r="V107" s="8">
        <f t="shared" si="37"/>
        <v>1</v>
      </c>
      <c r="W107" s="8">
        <v>1</v>
      </c>
    </row>
    <row r="108" spans="1:23" ht="12" customHeight="1">
      <c r="A108" s="24" t="s">
        <v>132</v>
      </c>
      <c r="B108" s="38"/>
      <c r="C108" s="38"/>
      <c r="D108" s="30">
        <v>15</v>
      </c>
      <c r="E108" s="30">
        <v>1</v>
      </c>
      <c r="F108" s="30">
        <v>16</v>
      </c>
      <c r="G108" s="30"/>
      <c r="H108" s="30">
        <v>1</v>
      </c>
      <c r="I108" s="31">
        <v>1</v>
      </c>
      <c r="J108" s="24">
        <f t="shared" si="25"/>
        <v>39230</v>
      </c>
      <c r="K108" s="24">
        <f t="shared" si="26"/>
        <v>38310</v>
      </c>
      <c r="L108" s="24">
        <f t="shared" si="27"/>
        <v>37257</v>
      </c>
      <c r="M108" s="24">
        <f t="shared" si="28"/>
        <v>39800</v>
      </c>
      <c r="N108" s="24">
        <f t="shared" si="29"/>
        <v>40773</v>
      </c>
      <c r="O108" s="24">
        <f t="shared" si="30"/>
        <v>38760</v>
      </c>
      <c r="P108" s="32">
        <f t="shared" si="31"/>
        <v>80.4982</v>
      </c>
      <c r="Q108" s="43">
        <f t="shared" si="32"/>
        <v>499</v>
      </c>
      <c r="R108" s="44">
        <f t="shared" si="33"/>
        <v>1047.9</v>
      </c>
      <c r="S108" s="45">
        <f t="shared" si="34"/>
        <v>499</v>
      </c>
      <c r="T108" s="46">
        <f t="shared" si="35"/>
        <v>1047.9</v>
      </c>
      <c r="U108" s="37">
        <f t="shared" si="36"/>
        <v>18</v>
      </c>
      <c r="V108" s="8">
        <f t="shared" si="37"/>
        <v>0</v>
      </c>
      <c r="W108" s="8">
        <v>1</v>
      </c>
    </row>
    <row r="109" spans="1:23" ht="12" customHeight="1">
      <c r="A109" s="24" t="s">
        <v>133</v>
      </c>
      <c r="B109" s="38"/>
      <c r="C109" s="38"/>
      <c r="D109" s="30">
        <v>15</v>
      </c>
      <c r="E109" s="30">
        <v>1</v>
      </c>
      <c r="F109" s="30">
        <v>16</v>
      </c>
      <c r="G109" s="30">
        <v>1</v>
      </c>
      <c r="H109" s="30">
        <v>1</v>
      </c>
      <c r="I109" s="31">
        <v>1</v>
      </c>
      <c r="J109" s="24">
        <f t="shared" si="25"/>
        <v>40230</v>
      </c>
      <c r="K109" s="24">
        <f t="shared" si="26"/>
        <v>39310</v>
      </c>
      <c r="L109" s="24">
        <f t="shared" si="27"/>
        <v>38257</v>
      </c>
      <c r="M109" s="24">
        <f t="shared" si="28"/>
        <v>40800</v>
      </c>
      <c r="N109" s="24">
        <f t="shared" si="29"/>
        <v>41773</v>
      </c>
      <c r="O109" s="24">
        <f t="shared" si="30"/>
        <v>39760</v>
      </c>
      <c r="P109" s="32">
        <f t="shared" si="31"/>
        <v>82.4982</v>
      </c>
      <c r="Q109" s="43">
        <f t="shared" si="32"/>
        <v>512</v>
      </c>
      <c r="R109" s="44">
        <f t="shared" si="33"/>
        <v>1075.2</v>
      </c>
      <c r="S109" s="45">
        <f t="shared" si="34"/>
        <v>512</v>
      </c>
      <c r="T109" s="46">
        <f t="shared" si="35"/>
        <v>1075.2</v>
      </c>
      <c r="U109" s="37">
        <f t="shared" si="36"/>
        <v>18</v>
      </c>
      <c r="V109" s="8">
        <f t="shared" si="37"/>
        <v>1</v>
      </c>
      <c r="W109" s="8">
        <v>1</v>
      </c>
    </row>
    <row r="110" spans="1:15" ht="18.75" customHeight="1">
      <c r="A110" s="39" t="s">
        <v>5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47"/>
    </row>
    <row r="111" spans="1:23" ht="12" customHeight="1">
      <c r="A111" s="24" t="s">
        <v>134</v>
      </c>
      <c r="B111" s="38">
        <v>82125</v>
      </c>
      <c r="C111" s="38">
        <v>82009</v>
      </c>
      <c r="D111" s="30">
        <v>7.5</v>
      </c>
      <c r="E111" s="30">
        <v>1</v>
      </c>
      <c r="F111" s="30">
        <v>1</v>
      </c>
      <c r="G111" s="30"/>
      <c r="H111" s="30">
        <v>1</v>
      </c>
      <c r="I111" s="31"/>
      <c r="J111" s="24">
        <f aca="true" t="shared" si="38" ref="J111:J150">E111*1250+F111*2000+G111*1000+H111*2000+I111*2000+2190</f>
        <v>7440</v>
      </c>
      <c r="K111" s="24">
        <f aca="true" t="shared" si="39" ref="K111:K150">J111-940</f>
        <v>6500</v>
      </c>
      <c r="L111" s="24">
        <f aca="true" t="shared" si="40" ref="L111:L150">K111-1240</f>
        <v>5260</v>
      </c>
      <c r="M111" s="24">
        <f aca="true" t="shared" si="41" ref="M111:M150">E111*1250+F111*2000+G111*1000+H111*2000+I111*2000+2805</f>
        <v>8055</v>
      </c>
      <c r="N111" s="24">
        <f aca="true" t="shared" si="42" ref="N111:N150">M111+975</f>
        <v>9030</v>
      </c>
      <c r="O111" s="24">
        <f aca="true" t="shared" si="43" ref="O111:O150">J111-560</f>
        <v>6880</v>
      </c>
      <c r="P111" s="32">
        <f aca="true" t="shared" si="44" ref="P111:P150">2*(J111-560)/1000+0.744*3.14+1</f>
        <v>17.09616</v>
      </c>
      <c r="Q111" s="43">
        <f aca="true" t="shared" si="45" ref="Q111:Q150">CEILING((P111-1)/0.17,1)+2</f>
        <v>97</v>
      </c>
      <c r="R111" s="44">
        <f aca="true" t="shared" si="46" ref="R111:R150">Q111*3+(Q111*0.1)</f>
        <v>300.7</v>
      </c>
      <c r="S111" s="45">
        <f aca="true" t="shared" si="47" ref="S111:S150">CEILING((P111-1)/0.17,1)+2</f>
        <v>97</v>
      </c>
      <c r="T111" s="46">
        <f aca="true" t="shared" si="48" ref="T111:T150">S111*3+(S111*0.1)</f>
        <v>300.7</v>
      </c>
      <c r="U111" s="37">
        <f aca="true" t="shared" si="49" ref="U111:U150">F111+H111+I111</f>
        <v>2</v>
      </c>
      <c r="V111" s="8">
        <f aca="true" t="shared" si="50" ref="V111:V150">G111</f>
        <v>0</v>
      </c>
      <c r="W111" s="8">
        <v>1</v>
      </c>
    </row>
    <row r="112" spans="1:23" ht="12" customHeight="1">
      <c r="A112" s="24" t="s">
        <v>135</v>
      </c>
      <c r="B112" s="38"/>
      <c r="C112" s="38"/>
      <c r="D112" s="30">
        <v>7.5</v>
      </c>
      <c r="E112" s="30">
        <v>1</v>
      </c>
      <c r="F112" s="30">
        <v>1</v>
      </c>
      <c r="G112" s="30">
        <v>1</v>
      </c>
      <c r="H112" s="30">
        <v>1</v>
      </c>
      <c r="I112" s="31"/>
      <c r="J112" s="24">
        <f t="shared" si="38"/>
        <v>8440</v>
      </c>
      <c r="K112" s="24">
        <f t="shared" si="39"/>
        <v>7500</v>
      </c>
      <c r="L112" s="24">
        <f t="shared" si="40"/>
        <v>6260</v>
      </c>
      <c r="M112" s="24">
        <f t="shared" si="41"/>
        <v>9055</v>
      </c>
      <c r="N112" s="24">
        <f t="shared" si="42"/>
        <v>10030</v>
      </c>
      <c r="O112" s="24">
        <f t="shared" si="43"/>
        <v>7880</v>
      </c>
      <c r="P112" s="32">
        <f t="shared" si="44"/>
        <v>19.09616</v>
      </c>
      <c r="Q112" s="43">
        <f t="shared" si="45"/>
        <v>109</v>
      </c>
      <c r="R112" s="44">
        <f t="shared" si="46"/>
        <v>337.9</v>
      </c>
      <c r="S112" s="45">
        <f t="shared" si="47"/>
        <v>109</v>
      </c>
      <c r="T112" s="46">
        <f t="shared" si="48"/>
        <v>337.9</v>
      </c>
      <c r="U112" s="37">
        <f t="shared" si="49"/>
        <v>2</v>
      </c>
      <c r="V112" s="8">
        <f t="shared" si="50"/>
        <v>1</v>
      </c>
      <c r="W112" s="8">
        <v>1</v>
      </c>
    </row>
    <row r="113" spans="1:23" ht="12" customHeight="1">
      <c r="A113" s="24" t="s">
        <v>136</v>
      </c>
      <c r="B113" s="38"/>
      <c r="C113" s="38"/>
      <c r="D113" s="30">
        <v>7.5</v>
      </c>
      <c r="E113" s="30">
        <v>1</v>
      </c>
      <c r="F113" s="30">
        <v>2</v>
      </c>
      <c r="G113" s="24"/>
      <c r="H113" s="30">
        <v>1</v>
      </c>
      <c r="I113" s="31"/>
      <c r="J113" s="24">
        <f t="shared" si="38"/>
        <v>9440</v>
      </c>
      <c r="K113" s="24">
        <f t="shared" si="39"/>
        <v>8500</v>
      </c>
      <c r="L113" s="24">
        <f t="shared" si="40"/>
        <v>7260</v>
      </c>
      <c r="M113" s="24">
        <f t="shared" si="41"/>
        <v>10055</v>
      </c>
      <c r="N113" s="24">
        <f t="shared" si="42"/>
        <v>11030</v>
      </c>
      <c r="O113" s="24">
        <f t="shared" si="43"/>
        <v>8880</v>
      </c>
      <c r="P113" s="32">
        <f t="shared" si="44"/>
        <v>21.09616</v>
      </c>
      <c r="Q113" s="43">
        <f t="shared" si="45"/>
        <v>121</v>
      </c>
      <c r="R113" s="44">
        <f t="shared" si="46"/>
        <v>375.1</v>
      </c>
      <c r="S113" s="45">
        <f t="shared" si="47"/>
        <v>121</v>
      </c>
      <c r="T113" s="46">
        <f t="shared" si="48"/>
        <v>375.1</v>
      </c>
      <c r="U113" s="37">
        <f t="shared" si="49"/>
        <v>3</v>
      </c>
      <c r="V113" s="8">
        <f t="shared" si="50"/>
        <v>0</v>
      </c>
      <c r="W113" s="8">
        <v>1</v>
      </c>
    </row>
    <row r="114" spans="1:23" ht="12" customHeight="1">
      <c r="A114" s="24" t="s">
        <v>137</v>
      </c>
      <c r="B114" s="38"/>
      <c r="C114" s="38"/>
      <c r="D114" s="30">
        <v>7.5</v>
      </c>
      <c r="E114" s="30">
        <v>1</v>
      </c>
      <c r="F114" s="30">
        <v>2</v>
      </c>
      <c r="G114" s="30">
        <v>1</v>
      </c>
      <c r="H114" s="30">
        <v>1</v>
      </c>
      <c r="I114" s="31"/>
      <c r="J114" s="24">
        <f t="shared" si="38"/>
        <v>10440</v>
      </c>
      <c r="K114" s="24">
        <f t="shared" si="39"/>
        <v>9500</v>
      </c>
      <c r="L114" s="24">
        <f t="shared" si="40"/>
        <v>8260</v>
      </c>
      <c r="M114" s="24">
        <f t="shared" si="41"/>
        <v>11055</v>
      </c>
      <c r="N114" s="24">
        <f t="shared" si="42"/>
        <v>12030</v>
      </c>
      <c r="O114" s="24">
        <f t="shared" si="43"/>
        <v>9880</v>
      </c>
      <c r="P114" s="32">
        <f t="shared" si="44"/>
        <v>23.09616</v>
      </c>
      <c r="Q114" s="43">
        <f t="shared" si="45"/>
        <v>132</v>
      </c>
      <c r="R114" s="44">
        <f t="shared" si="46"/>
        <v>409.2</v>
      </c>
      <c r="S114" s="45">
        <f t="shared" si="47"/>
        <v>132</v>
      </c>
      <c r="T114" s="46">
        <f t="shared" si="48"/>
        <v>409.2</v>
      </c>
      <c r="U114" s="37">
        <f t="shared" si="49"/>
        <v>3</v>
      </c>
      <c r="V114" s="8">
        <f t="shared" si="50"/>
        <v>1</v>
      </c>
      <c r="W114" s="8">
        <v>1</v>
      </c>
    </row>
    <row r="115" spans="1:23" ht="12" customHeight="1">
      <c r="A115" s="24" t="s">
        <v>138</v>
      </c>
      <c r="B115" s="38"/>
      <c r="C115" s="38"/>
      <c r="D115" s="30">
        <v>7.5</v>
      </c>
      <c r="E115" s="30">
        <v>1</v>
      </c>
      <c r="F115" s="30">
        <v>3</v>
      </c>
      <c r="G115" s="24"/>
      <c r="H115" s="30">
        <v>1</v>
      </c>
      <c r="I115" s="31"/>
      <c r="J115" s="24">
        <f t="shared" si="38"/>
        <v>11440</v>
      </c>
      <c r="K115" s="24">
        <f t="shared" si="39"/>
        <v>10500</v>
      </c>
      <c r="L115" s="24">
        <f t="shared" si="40"/>
        <v>9260</v>
      </c>
      <c r="M115" s="24">
        <f t="shared" si="41"/>
        <v>12055</v>
      </c>
      <c r="N115" s="24">
        <f t="shared" si="42"/>
        <v>13030</v>
      </c>
      <c r="O115" s="24">
        <f t="shared" si="43"/>
        <v>10880</v>
      </c>
      <c r="P115" s="32">
        <f t="shared" si="44"/>
        <v>25.09616</v>
      </c>
      <c r="Q115" s="43">
        <f t="shared" si="45"/>
        <v>144</v>
      </c>
      <c r="R115" s="44">
        <f t="shared" si="46"/>
        <v>446.4</v>
      </c>
      <c r="S115" s="45">
        <f t="shared" si="47"/>
        <v>144</v>
      </c>
      <c r="T115" s="46">
        <f t="shared" si="48"/>
        <v>446.4</v>
      </c>
      <c r="U115" s="37">
        <f t="shared" si="49"/>
        <v>4</v>
      </c>
      <c r="V115" s="8">
        <f t="shared" si="50"/>
        <v>0</v>
      </c>
      <c r="W115" s="8">
        <v>1</v>
      </c>
    </row>
    <row r="116" spans="1:23" ht="12" customHeight="1">
      <c r="A116" s="24" t="s">
        <v>139</v>
      </c>
      <c r="B116" s="38">
        <v>82233</v>
      </c>
      <c r="C116" s="38">
        <v>85416</v>
      </c>
      <c r="D116" s="30">
        <v>11</v>
      </c>
      <c r="E116" s="30">
        <v>1</v>
      </c>
      <c r="F116" s="30">
        <v>3</v>
      </c>
      <c r="G116" s="30">
        <v>1</v>
      </c>
      <c r="H116" s="30">
        <v>1</v>
      </c>
      <c r="I116" s="31"/>
      <c r="J116" s="24">
        <f t="shared" si="38"/>
        <v>12440</v>
      </c>
      <c r="K116" s="24">
        <f t="shared" si="39"/>
        <v>11500</v>
      </c>
      <c r="L116" s="24">
        <f t="shared" si="40"/>
        <v>10260</v>
      </c>
      <c r="M116" s="24">
        <f t="shared" si="41"/>
        <v>13055</v>
      </c>
      <c r="N116" s="24">
        <f t="shared" si="42"/>
        <v>14030</v>
      </c>
      <c r="O116" s="24">
        <f t="shared" si="43"/>
        <v>11880</v>
      </c>
      <c r="P116" s="32">
        <f t="shared" si="44"/>
        <v>27.09616</v>
      </c>
      <c r="Q116" s="43">
        <f t="shared" si="45"/>
        <v>156</v>
      </c>
      <c r="R116" s="44">
        <f t="shared" si="46"/>
        <v>483.6</v>
      </c>
      <c r="S116" s="45">
        <f t="shared" si="47"/>
        <v>156</v>
      </c>
      <c r="T116" s="46">
        <f t="shared" si="48"/>
        <v>483.6</v>
      </c>
      <c r="U116" s="37">
        <f t="shared" si="49"/>
        <v>4</v>
      </c>
      <c r="V116" s="8">
        <f t="shared" si="50"/>
        <v>1</v>
      </c>
      <c r="W116" s="8">
        <v>1</v>
      </c>
    </row>
    <row r="117" spans="1:23" ht="12" customHeight="1">
      <c r="A117" s="24" t="s">
        <v>140</v>
      </c>
      <c r="B117" s="38"/>
      <c r="C117" s="38"/>
      <c r="D117" s="30">
        <v>11</v>
      </c>
      <c r="E117" s="30">
        <v>1</v>
      </c>
      <c r="F117" s="30">
        <v>4</v>
      </c>
      <c r="G117" s="30"/>
      <c r="H117" s="30">
        <v>1</v>
      </c>
      <c r="I117" s="31"/>
      <c r="J117" s="24">
        <f t="shared" si="38"/>
        <v>13440</v>
      </c>
      <c r="K117" s="24">
        <f t="shared" si="39"/>
        <v>12500</v>
      </c>
      <c r="L117" s="24">
        <f t="shared" si="40"/>
        <v>11260</v>
      </c>
      <c r="M117" s="24">
        <f t="shared" si="41"/>
        <v>14055</v>
      </c>
      <c r="N117" s="24">
        <f t="shared" si="42"/>
        <v>15030</v>
      </c>
      <c r="O117" s="24">
        <f t="shared" si="43"/>
        <v>12880</v>
      </c>
      <c r="P117" s="32">
        <f t="shared" si="44"/>
        <v>29.09616</v>
      </c>
      <c r="Q117" s="43">
        <f t="shared" si="45"/>
        <v>168</v>
      </c>
      <c r="R117" s="44">
        <f t="shared" si="46"/>
        <v>520.8</v>
      </c>
      <c r="S117" s="45">
        <f t="shared" si="47"/>
        <v>168</v>
      </c>
      <c r="T117" s="46">
        <f t="shared" si="48"/>
        <v>520.8</v>
      </c>
      <c r="U117" s="37">
        <f t="shared" si="49"/>
        <v>5</v>
      </c>
      <c r="V117" s="8">
        <f t="shared" si="50"/>
        <v>0</v>
      </c>
      <c r="W117" s="8">
        <v>1</v>
      </c>
    </row>
    <row r="118" spans="1:23" ht="12" customHeight="1">
      <c r="A118" s="24" t="s">
        <v>141</v>
      </c>
      <c r="B118" s="38"/>
      <c r="C118" s="38"/>
      <c r="D118" s="30">
        <v>11</v>
      </c>
      <c r="E118" s="30">
        <v>1</v>
      </c>
      <c r="F118" s="30">
        <v>4</v>
      </c>
      <c r="G118" s="30">
        <v>1</v>
      </c>
      <c r="H118" s="30">
        <v>1</v>
      </c>
      <c r="I118" s="31"/>
      <c r="J118" s="24">
        <f t="shared" si="38"/>
        <v>14440</v>
      </c>
      <c r="K118" s="24">
        <f t="shared" si="39"/>
        <v>13500</v>
      </c>
      <c r="L118" s="24">
        <f t="shared" si="40"/>
        <v>12260</v>
      </c>
      <c r="M118" s="24">
        <f t="shared" si="41"/>
        <v>15055</v>
      </c>
      <c r="N118" s="24">
        <f t="shared" si="42"/>
        <v>16030</v>
      </c>
      <c r="O118" s="24">
        <f t="shared" si="43"/>
        <v>13880</v>
      </c>
      <c r="P118" s="32">
        <f t="shared" si="44"/>
        <v>31.09616</v>
      </c>
      <c r="Q118" s="43">
        <f t="shared" si="45"/>
        <v>180</v>
      </c>
      <c r="R118" s="44">
        <f t="shared" si="46"/>
        <v>558</v>
      </c>
      <c r="S118" s="45">
        <f t="shared" si="47"/>
        <v>180</v>
      </c>
      <c r="T118" s="46">
        <f t="shared" si="48"/>
        <v>558</v>
      </c>
      <c r="U118" s="37">
        <f t="shared" si="49"/>
        <v>5</v>
      </c>
      <c r="V118" s="8">
        <f t="shared" si="50"/>
        <v>1</v>
      </c>
      <c r="W118" s="8">
        <v>1</v>
      </c>
    </row>
    <row r="119" spans="1:23" ht="12" customHeight="1">
      <c r="A119" s="24" t="s">
        <v>142</v>
      </c>
      <c r="B119" s="38"/>
      <c r="C119" s="38"/>
      <c r="D119" s="30">
        <v>11</v>
      </c>
      <c r="E119" s="30">
        <v>1</v>
      </c>
      <c r="F119" s="30">
        <v>5</v>
      </c>
      <c r="G119" s="24"/>
      <c r="H119" s="30">
        <v>1</v>
      </c>
      <c r="I119" s="31"/>
      <c r="J119" s="24">
        <f t="shared" si="38"/>
        <v>15440</v>
      </c>
      <c r="K119" s="24">
        <f t="shared" si="39"/>
        <v>14500</v>
      </c>
      <c r="L119" s="24">
        <f t="shared" si="40"/>
        <v>13260</v>
      </c>
      <c r="M119" s="24">
        <f t="shared" si="41"/>
        <v>16055</v>
      </c>
      <c r="N119" s="24">
        <f t="shared" si="42"/>
        <v>17030</v>
      </c>
      <c r="O119" s="24">
        <f t="shared" si="43"/>
        <v>14880</v>
      </c>
      <c r="P119" s="32">
        <f t="shared" si="44"/>
        <v>33.096160000000005</v>
      </c>
      <c r="Q119" s="43">
        <f t="shared" si="45"/>
        <v>191</v>
      </c>
      <c r="R119" s="44">
        <f t="shared" si="46"/>
        <v>592.1</v>
      </c>
      <c r="S119" s="45">
        <f t="shared" si="47"/>
        <v>191</v>
      </c>
      <c r="T119" s="46">
        <f t="shared" si="48"/>
        <v>592.1</v>
      </c>
      <c r="U119" s="37">
        <f t="shared" si="49"/>
        <v>6</v>
      </c>
      <c r="V119" s="8">
        <f t="shared" si="50"/>
        <v>0</v>
      </c>
      <c r="W119" s="8">
        <v>1</v>
      </c>
    </row>
    <row r="120" spans="1:23" ht="12" customHeight="1">
      <c r="A120" s="24" t="s">
        <v>143</v>
      </c>
      <c r="B120" s="38"/>
      <c r="C120" s="38"/>
      <c r="D120" s="30">
        <v>11</v>
      </c>
      <c r="E120" s="30">
        <v>1</v>
      </c>
      <c r="F120" s="30">
        <v>5</v>
      </c>
      <c r="G120" s="30">
        <v>1</v>
      </c>
      <c r="H120" s="30">
        <v>1</v>
      </c>
      <c r="I120" s="31"/>
      <c r="J120" s="24">
        <f t="shared" si="38"/>
        <v>16440</v>
      </c>
      <c r="K120" s="24">
        <f t="shared" si="39"/>
        <v>15500</v>
      </c>
      <c r="L120" s="24">
        <f t="shared" si="40"/>
        <v>14260</v>
      </c>
      <c r="M120" s="24">
        <f t="shared" si="41"/>
        <v>17055</v>
      </c>
      <c r="N120" s="24">
        <f t="shared" si="42"/>
        <v>18030</v>
      </c>
      <c r="O120" s="24">
        <f t="shared" si="43"/>
        <v>15880</v>
      </c>
      <c r="P120" s="32">
        <f t="shared" si="44"/>
        <v>35.096160000000005</v>
      </c>
      <c r="Q120" s="43">
        <f t="shared" si="45"/>
        <v>203</v>
      </c>
      <c r="R120" s="44">
        <f t="shared" si="46"/>
        <v>629.3</v>
      </c>
      <c r="S120" s="45">
        <f t="shared" si="47"/>
        <v>203</v>
      </c>
      <c r="T120" s="46">
        <f t="shared" si="48"/>
        <v>629.3</v>
      </c>
      <c r="U120" s="37">
        <f t="shared" si="49"/>
        <v>6</v>
      </c>
      <c r="V120" s="8">
        <f t="shared" si="50"/>
        <v>1</v>
      </c>
      <c r="W120" s="8">
        <v>1</v>
      </c>
    </row>
    <row r="121" spans="1:23" ht="12" customHeight="1">
      <c r="A121" s="24" t="s">
        <v>144</v>
      </c>
      <c r="B121" s="38"/>
      <c r="C121" s="38"/>
      <c r="D121" s="30">
        <v>11</v>
      </c>
      <c r="E121" s="30">
        <v>1</v>
      </c>
      <c r="F121" s="30">
        <v>6</v>
      </c>
      <c r="G121" s="24"/>
      <c r="H121" s="30">
        <v>1</v>
      </c>
      <c r="I121" s="31"/>
      <c r="J121" s="24">
        <f t="shared" si="38"/>
        <v>17440</v>
      </c>
      <c r="K121" s="24">
        <f t="shared" si="39"/>
        <v>16500</v>
      </c>
      <c r="L121" s="24">
        <f t="shared" si="40"/>
        <v>15260</v>
      </c>
      <c r="M121" s="24">
        <f t="shared" si="41"/>
        <v>18055</v>
      </c>
      <c r="N121" s="24">
        <f t="shared" si="42"/>
        <v>19030</v>
      </c>
      <c r="O121" s="24">
        <f t="shared" si="43"/>
        <v>16880</v>
      </c>
      <c r="P121" s="32">
        <f t="shared" si="44"/>
        <v>37.09616</v>
      </c>
      <c r="Q121" s="43">
        <f t="shared" si="45"/>
        <v>215</v>
      </c>
      <c r="R121" s="44">
        <f t="shared" si="46"/>
        <v>666.5</v>
      </c>
      <c r="S121" s="45">
        <f t="shared" si="47"/>
        <v>215</v>
      </c>
      <c r="T121" s="46">
        <f t="shared" si="48"/>
        <v>666.5</v>
      </c>
      <c r="U121" s="37">
        <f t="shared" si="49"/>
        <v>7</v>
      </c>
      <c r="V121" s="8">
        <f t="shared" si="50"/>
        <v>0</v>
      </c>
      <c r="W121" s="8">
        <v>1</v>
      </c>
    </row>
    <row r="122" spans="1:23" ht="12" customHeight="1">
      <c r="A122" s="24" t="s">
        <v>145</v>
      </c>
      <c r="B122" s="38"/>
      <c r="C122" s="38"/>
      <c r="D122" s="30">
        <v>11</v>
      </c>
      <c r="E122" s="30">
        <v>1</v>
      </c>
      <c r="F122" s="30">
        <v>6</v>
      </c>
      <c r="G122" s="30">
        <v>1</v>
      </c>
      <c r="H122" s="30">
        <v>1</v>
      </c>
      <c r="I122" s="31"/>
      <c r="J122" s="24">
        <f t="shared" si="38"/>
        <v>18440</v>
      </c>
      <c r="K122" s="24">
        <f t="shared" si="39"/>
        <v>17500</v>
      </c>
      <c r="L122" s="24">
        <f t="shared" si="40"/>
        <v>16260</v>
      </c>
      <c r="M122" s="24">
        <f t="shared" si="41"/>
        <v>19055</v>
      </c>
      <c r="N122" s="24">
        <f t="shared" si="42"/>
        <v>20030</v>
      </c>
      <c r="O122" s="24">
        <f t="shared" si="43"/>
        <v>17880</v>
      </c>
      <c r="P122" s="32">
        <f t="shared" si="44"/>
        <v>39.09616</v>
      </c>
      <c r="Q122" s="43">
        <f t="shared" si="45"/>
        <v>227</v>
      </c>
      <c r="R122" s="44">
        <f t="shared" si="46"/>
        <v>703.7</v>
      </c>
      <c r="S122" s="45">
        <f t="shared" si="47"/>
        <v>227</v>
      </c>
      <c r="T122" s="46">
        <f t="shared" si="48"/>
        <v>703.7</v>
      </c>
      <c r="U122" s="37">
        <f t="shared" si="49"/>
        <v>7</v>
      </c>
      <c r="V122" s="8">
        <f t="shared" si="50"/>
        <v>1</v>
      </c>
      <c r="W122" s="8">
        <v>1</v>
      </c>
    </row>
    <row r="123" spans="1:23" ht="12" customHeight="1">
      <c r="A123" s="24" t="s">
        <v>146</v>
      </c>
      <c r="B123" s="38"/>
      <c r="C123" s="38"/>
      <c r="D123" s="30">
        <v>11</v>
      </c>
      <c r="E123" s="30">
        <v>1</v>
      </c>
      <c r="F123" s="30">
        <v>7</v>
      </c>
      <c r="G123" s="24"/>
      <c r="H123" s="30">
        <v>1</v>
      </c>
      <c r="I123" s="31"/>
      <c r="J123" s="24">
        <f t="shared" si="38"/>
        <v>19440</v>
      </c>
      <c r="K123" s="24">
        <f t="shared" si="39"/>
        <v>18500</v>
      </c>
      <c r="L123" s="24">
        <f t="shared" si="40"/>
        <v>17260</v>
      </c>
      <c r="M123" s="24">
        <f t="shared" si="41"/>
        <v>20055</v>
      </c>
      <c r="N123" s="24">
        <f t="shared" si="42"/>
        <v>21030</v>
      </c>
      <c r="O123" s="24">
        <f t="shared" si="43"/>
        <v>18880</v>
      </c>
      <c r="P123" s="32">
        <f t="shared" si="44"/>
        <v>41.09616</v>
      </c>
      <c r="Q123" s="43">
        <f t="shared" si="45"/>
        <v>238</v>
      </c>
      <c r="R123" s="44">
        <f t="shared" si="46"/>
        <v>737.8</v>
      </c>
      <c r="S123" s="45">
        <f t="shared" si="47"/>
        <v>238</v>
      </c>
      <c r="T123" s="46">
        <f t="shared" si="48"/>
        <v>737.8</v>
      </c>
      <c r="U123" s="37">
        <f t="shared" si="49"/>
        <v>8</v>
      </c>
      <c r="V123" s="8">
        <f t="shared" si="50"/>
        <v>0</v>
      </c>
      <c r="W123" s="8">
        <v>1</v>
      </c>
    </row>
    <row r="124" spans="1:23" ht="12" customHeight="1">
      <c r="A124" s="24" t="s">
        <v>147</v>
      </c>
      <c r="B124" s="38"/>
      <c r="C124" s="38"/>
      <c r="D124" s="30">
        <v>11</v>
      </c>
      <c r="E124" s="30">
        <v>1</v>
      </c>
      <c r="F124" s="30">
        <v>7</v>
      </c>
      <c r="G124" s="30">
        <v>1</v>
      </c>
      <c r="H124" s="30">
        <v>1</v>
      </c>
      <c r="I124" s="31"/>
      <c r="J124" s="24">
        <f t="shared" si="38"/>
        <v>20440</v>
      </c>
      <c r="K124" s="24">
        <f t="shared" si="39"/>
        <v>19500</v>
      </c>
      <c r="L124" s="24">
        <f t="shared" si="40"/>
        <v>18260</v>
      </c>
      <c r="M124" s="24">
        <f t="shared" si="41"/>
        <v>21055</v>
      </c>
      <c r="N124" s="24">
        <f t="shared" si="42"/>
        <v>22030</v>
      </c>
      <c r="O124" s="24">
        <f t="shared" si="43"/>
        <v>19880</v>
      </c>
      <c r="P124" s="32">
        <f t="shared" si="44"/>
        <v>43.09616</v>
      </c>
      <c r="Q124" s="43">
        <f t="shared" si="45"/>
        <v>250</v>
      </c>
      <c r="R124" s="44">
        <f t="shared" si="46"/>
        <v>775</v>
      </c>
      <c r="S124" s="45">
        <f t="shared" si="47"/>
        <v>250</v>
      </c>
      <c r="T124" s="46">
        <f t="shared" si="48"/>
        <v>775</v>
      </c>
      <c r="U124" s="37">
        <f t="shared" si="49"/>
        <v>8</v>
      </c>
      <c r="V124" s="8">
        <f t="shared" si="50"/>
        <v>1</v>
      </c>
      <c r="W124" s="8">
        <v>1</v>
      </c>
    </row>
    <row r="125" spans="1:23" ht="12" customHeight="1">
      <c r="A125" s="24" t="s">
        <v>148</v>
      </c>
      <c r="B125" s="38">
        <v>81825</v>
      </c>
      <c r="C125" s="38">
        <v>85643</v>
      </c>
      <c r="D125" s="30">
        <v>15</v>
      </c>
      <c r="E125" s="30">
        <v>1</v>
      </c>
      <c r="F125" s="30">
        <v>8</v>
      </c>
      <c r="G125" s="24"/>
      <c r="H125" s="30">
        <v>1</v>
      </c>
      <c r="I125" s="31"/>
      <c r="J125" s="24">
        <f t="shared" si="38"/>
        <v>21440</v>
      </c>
      <c r="K125" s="24">
        <f t="shared" si="39"/>
        <v>20500</v>
      </c>
      <c r="L125" s="24">
        <f t="shared" si="40"/>
        <v>19260</v>
      </c>
      <c r="M125" s="24">
        <f t="shared" si="41"/>
        <v>22055</v>
      </c>
      <c r="N125" s="24">
        <f t="shared" si="42"/>
        <v>23030</v>
      </c>
      <c r="O125" s="24">
        <f t="shared" si="43"/>
        <v>20880</v>
      </c>
      <c r="P125" s="32">
        <f t="shared" si="44"/>
        <v>45.09616</v>
      </c>
      <c r="Q125" s="43">
        <f t="shared" si="45"/>
        <v>262</v>
      </c>
      <c r="R125" s="44">
        <f t="shared" si="46"/>
        <v>812.2</v>
      </c>
      <c r="S125" s="45">
        <f t="shared" si="47"/>
        <v>262</v>
      </c>
      <c r="T125" s="46">
        <f t="shared" si="48"/>
        <v>812.2</v>
      </c>
      <c r="U125" s="37">
        <f t="shared" si="49"/>
        <v>9</v>
      </c>
      <c r="V125" s="8">
        <f t="shared" si="50"/>
        <v>0</v>
      </c>
      <c r="W125" s="8">
        <v>1</v>
      </c>
    </row>
    <row r="126" spans="1:23" ht="12" customHeight="1">
      <c r="A126" s="24" t="s">
        <v>149</v>
      </c>
      <c r="B126" s="38"/>
      <c r="C126" s="38"/>
      <c r="D126" s="30">
        <v>15</v>
      </c>
      <c r="E126" s="30">
        <v>1</v>
      </c>
      <c r="F126" s="30">
        <v>8</v>
      </c>
      <c r="G126" s="30">
        <v>1</v>
      </c>
      <c r="H126" s="30">
        <v>1</v>
      </c>
      <c r="I126" s="31"/>
      <c r="J126" s="24">
        <f t="shared" si="38"/>
        <v>22440</v>
      </c>
      <c r="K126" s="24">
        <f t="shared" si="39"/>
        <v>21500</v>
      </c>
      <c r="L126" s="24">
        <f t="shared" si="40"/>
        <v>20260</v>
      </c>
      <c r="M126" s="24">
        <f t="shared" si="41"/>
        <v>23055</v>
      </c>
      <c r="N126" s="24">
        <f t="shared" si="42"/>
        <v>24030</v>
      </c>
      <c r="O126" s="24">
        <f t="shared" si="43"/>
        <v>21880</v>
      </c>
      <c r="P126" s="32">
        <f t="shared" si="44"/>
        <v>47.09616</v>
      </c>
      <c r="Q126" s="43">
        <f t="shared" si="45"/>
        <v>274</v>
      </c>
      <c r="R126" s="44">
        <f t="shared" si="46"/>
        <v>849.4</v>
      </c>
      <c r="S126" s="45">
        <f t="shared" si="47"/>
        <v>274</v>
      </c>
      <c r="T126" s="46">
        <f t="shared" si="48"/>
        <v>849.4</v>
      </c>
      <c r="U126" s="37">
        <f t="shared" si="49"/>
        <v>9</v>
      </c>
      <c r="V126" s="8">
        <f t="shared" si="50"/>
        <v>1</v>
      </c>
      <c r="W126" s="8">
        <v>1</v>
      </c>
    </row>
    <row r="127" spans="1:23" ht="12" customHeight="1">
      <c r="A127" s="24" t="s">
        <v>150</v>
      </c>
      <c r="B127" s="38"/>
      <c r="C127" s="38"/>
      <c r="D127" s="30">
        <v>15</v>
      </c>
      <c r="E127" s="30">
        <v>1</v>
      </c>
      <c r="F127" s="30">
        <v>9</v>
      </c>
      <c r="G127" s="24"/>
      <c r="H127" s="30">
        <v>1</v>
      </c>
      <c r="I127" s="31"/>
      <c r="J127" s="24">
        <f t="shared" si="38"/>
        <v>23440</v>
      </c>
      <c r="K127" s="24">
        <f t="shared" si="39"/>
        <v>22500</v>
      </c>
      <c r="L127" s="24">
        <f t="shared" si="40"/>
        <v>21260</v>
      </c>
      <c r="M127" s="24">
        <f t="shared" si="41"/>
        <v>24055</v>
      </c>
      <c r="N127" s="24">
        <f t="shared" si="42"/>
        <v>25030</v>
      </c>
      <c r="O127" s="24">
        <f t="shared" si="43"/>
        <v>22880</v>
      </c>
      <c r="P127" s="32">
        <f t="shared" si="44"/>
        <v>49.09616</v>
      </c>
      <c r="Q127" s="43">
        <f t="shared" si="45"/>
        <v>285</v>
      </c>
      <c r="R127" s="44">
        <f t="shared" si="46"/>
        <v>883.5</v>
      </c>
      <c r="S127" s="45">
        <f t="shared" si="47"/>
        <v>285</v>
      </c>
      <c r="T127" s="46">
        <f t="shared" si="48"/>
        <v>883.5</v>
      </c>
      <c r="U127" s="37">
        <f t="shared" si="49"/>
        <v>10</v>
      </c>
      <c r="V127" s="8">
        <f t="shared" si="50"/>
        <v>0</v>
      </c>
      <c r="W127" s="8">
        <v>1</v>
      </c>
    </row>
    <row r="128" spans="1:23" ht="12" customHeight="1">
      <c r="A128" s="24" t="s">
        <v>151</v>
      </c>
      <c r="B128" s="38"/>
      <c r="C128" s="38"/>
      <c r="D128" s="30">
        <v>15</v>
      </c>
      <c r="E128" s="30">
        <v>1</v>
      </c>
      <c r="F128" s="30">
        <v>9</v>
      </c>
      <c r="G128" s="30">
        <v>1</v>
      </c>
      <c r="H128" s="30">
        <v>1</v>
      </c>
      <c r="I128" s="31"/>
      <c r="J128" s="24">
        <f t="shared" si="38"/>
        <v>24440</v>
      </c>
      <c r="K128" s="24">
        <f t="shared" si="39"/>
        <v>23500</v>
      </c>
      <c r="L128" s="24">
        <f t="shared" si="40"/>
        <v>22260</v>
      </c>
      <c r="M128" s="24">
        <f t="shared" si="41"/>
        <v>25055</v>
      </c>
      <c r="N128" s="24">
        <f t="shared" si="42"/>
        <v>26030</v>
      </c>
      <c r="O128" s="24">
        <f t="shared" si="43"/>
        <v>23880</v>
      </c>
      <c r="P128" s="32">
        <f t="shared" si="44"/>
        <v>51.09616</v>
      </c>
      <c r="Q128" s="43">
        <f t="shared" si="45"/>
        <v>297</v>
      </c>
      <c r="R128" s="44">
        <f t="shared" si="46"/>
        <v>920.7</v>
      </c>
      <c r="S128" s="45">
        <f t="shared" si="47"/>
        <v>297</v>
      </c>
      <c r="T128" s="46">
        <f t="shared" si="48"/>
        <v>920.7</v>
      </c>
      <c r="U128" s="37">
        <f t="shared" si="49"/>
        <v>10</v>
      </c>
      <c r="V128" s="8">
        <f t="shared" si="50"/>
        <v>1</v>
      </c>
      <c r="W128" s="8">
        <v>1</v>
      </c>
    </row>
    <row r="129" spans="1:23" ht="12" customHeight="1">
      <c r="A129" s="24" t="s">
        <v>152</v>
      </c>
      <c r="B129" s="38"/>
      <c r="C129" s="38"/>
      <c r="D129" s="30">
        <v>15</v>
      </c>
      <c r="E129" s="30">
        <v>1</v>
      </c>
      <c r="F129" s="30">
        <v>10</v>
      </c>
      <c r="G129" s="24"/>
      <c r="H129" s="30">
        <v>1</v>
      </c>
      <c r="I129" s="31"/>
      <c r="J129" s="24">
        <f t="shared" si="38"/>
        <v>25440</v>
      </c>
      <c r="K129" s="24">
        <f t="shared" si="39"/>
        <v>24500</v>
      </c>
      <c r="L129" s="24">
        <f t="shared" si="40"/>
        <v>23260</v>
      </c>
      <c r="M129" s="24">
        <f t="shared" si="41"/>
        <v>26055</v>
      </c>
      <c r="N129" s="24">
        <f t="shared" si="42"/>
        <v>27030</v>
      </c>
      <c r="O129" s="24">
        <f t="shared" si="43"/>
        <v>24880</v>
      </c>
      <c r="P129" s="32">
        <f t="shared" si="44"/>
        <v>53.09616</v>
      </c>
      <c r="Q129" s="43">
        <f t="shared" si="45"/>
        <v>309</v>
      </c>
      <c r="R129" s="44">
        <f t="shared" si="46"/>
        <v>957.9</v>
      </c>
      <c r="S129" s="45">
        <f t="shared" si="47"/>
        <v>309</v>
      </c>
      <c r="T129" s="46">
        <f t="shared" si="48"/>
        <v>957.9</v>
      </c>
      <c r="U129" s="37">
        <f t="shared" si="49"/>
        <v>11</v>
      </c>
      <c r="V129" s="8">
        <f t="shared" si="50"/>
        <v>0</v>
      </c>
      <c r="W129" s="8">
        <v>1</v>
      </c>
    </row>
    <row r="130" spans="1:23" ht="12" customHeight="1">
      <c r="A130" s="24" t="s">
        <v>153</v>
      </c>
      <c r="B130" s="38"/>
      <c r="C130" s="38"/>
      <c r="D130" s="30">
        <v>15</v>
      </c>
      <c r="E130" s="30">
        <v>1</v>
      </c>
      <c r="F130" s="30">
        <v>10</v>
      </c>
      <c r="G130" s="30">
        <v>1</v>
      </c>
      <c r="H130" s="30">
        <v>1</v>
      </c>
      <c r="I130" s="31"/>
      <c r="J130" s="24">
        <f t="shared" si="38"/>
        <v>26440</v>
      </c>
      <c r="K130" s="24">
        <f t="shared" si="39"/>
        <v>25500</v>
      </c>
      <c r="L130" s="24">
        <f t="shared" si="40"/>
        <v>24260</v>
      </c>
      <c r="M130" s="24">
        <f t="shared" si="41"/>
        <v>27055</v>
      </c>
      <c r="N130" s="24">
        <f t="shared" si="42"/>
        <v>28030</v>
      </c>
      <c r="O130" s="24">
        <f t="shared" si="43"/>
        <v>25880</v>
      </c>
      <c r="P130" s="32">
        <f t="shared" si="44"/>
        <v>55.09616</v>
      </c>
      <c r="Q130" s="43">
        <f t="shared" si="45"/>
        <v>321</v>
      </c>
      <c r="R130" s="44">
        <f t="shared" si="46"/>
        <v>995.1</v>
      </c>
      <c r="S130" s="45">
        <f t="shared" si="47"/>
        <v>321</v>
      </c>
      <c r="T130" s="46">
        <f t="shared" si="48"/>
        <v>995.1</v>
      </c>
      <c r="U130" s="37">
        <f t="shared" si="49"/>
        <v>11</v>
      </c>
      <c r="V130" s="8">
        <f t="shared" si="50"/>
        <v>1</v>
      </c>
      <c r="W130" s="8">
        <v>1</v>
      </c>
    </row>
    <row r="131" spans="1:23" ht="12" customHeight="1">
      <c r="A131" s="24" t="s">
        <v>154</v>
      </c>
      <c r="B131" s="38"/>
      <c r="C131" s="38"/>
      <c r="D131" s="30">
        <v>15</v>
      </c>
      <c r="E131" s="30">
        <v>1</v>
      </c>
      <c r="F131" s="30">
        <v>10</v>
      </c>
      <c r="G131" s="24"/>
      <c r="H131" s="30">
        <v>1</v>
      </c>
      <c r="I131" s="31">
        <v>1</v>
      </c>
      <c r="J131" s="24">
        <f t="shared" si="38"/>
        <v>27440</v>
      </c>
      <c r="K131" s="24">
        <f t="shared" si="39"/>
        <v>26500</v>
      </c>
      <c r="L131" s="24">
        <f t="shared" si="40"/>
        <v>25260</v>
      </c>
      <c r="M131" s="24">
        <f t="shared" si="41"/>
        <v>28055</v>
      </c>
      <c r="N131" s="24">
        <f t="shared" si="42"/>
        <v>29030</v>
      </c>
      <c r="O131" s="24">
        <f t="shared" si="43"/>
        <v>26880</v>
      </c>
      <c r="P131" s="32">
        <f t="shared" si="44"/>
        <v>57.09616</v>
      </c>
      <c r="Q131" s="43">
        <f t="shared" si="45"/>
        <v>332</v>
      </c>
      <c r="R131" s="44">
        <f t="shared" si="46"/>
        <v>1029.2</v>
      </c>
      <c r="S131" s="45">
        <f t="shared" si="47"/>
        <v>332</v>
      </c>
      <c r="T131" s="46">
        <f t="shared" si="48"/>
        <v>1029.2</v>
      </c>
      <c r="U131" s="37">
        <f t="shared" si="49"/>
        <v>12</v>
      </c>
      <c r="V131" s="8">
        <f t="shared" si="50"/>
        <v>0</v>
      </c>
      <c r="W131" s="8">
        <v>1</v>
      </c>
    </row>
    <row r="132" spans="1:23" ht="12" customHeight="1">
      <c r="A132" s="24" t="s">
        <v>155</v>
      </c>
      <c r="B132" s="38"/>
      <c r="C132" s="38"/>
      <c r="D132" s="30">
        <v>15</v>
      </c>
      <c r="E132" s="30">
        <v>1</v>
      </c>
      <c r="F132" s="30">
        <v>10</v>
      </c>
      <c r="G132" s="30">
        <v>1</v>
      </c>
      <c r="H132" s="30">
        <v>1</v>
      </c>
      <c r="I132" s="31">
        <v>1</v>
      </c>
      <c r="J132" s="24">
        <f t="shared" si="38"/>
        <v>28440</v>
      </c>
      <c r="K132" s="24">
        <f t="shared" si="39"/>
        <v>27500</v>
      </c>
      <c r="L132" s="24">
        <f t="shared" si="40"/>
        <v>26260</v>
      </c>
      <c r="M132" s="24">
        <f t="shared" si="41"/>
        <v>29055</v>
      </c>
      <c r="N132" s="24">
        <f t="shared" si="42"/>
        <v>30030</v>
      </c>
      <c r="O132" s="24">
        <f t="shared" si="43"/>
        <v>27880</v>
      </c>
      <c r="P132" s="32">
        <f t="shared" si="44"/>
        <v>59.09616</v>
      </c>
      <c r="Q132" s="43">
        <f t="shared" si="45"/>
        <v>344</v>
      </c>
      <c r="R132" s="44">
        <f t="shared" si="46"/>
        <v>1066.4</v>
      </c>
      <c r="S132" s="45">
        <f t="shared" si="47"/>
        <v>344</v>
      </c>
      <c r="T132" s="46">
        <f t="shared" si="48"/>
        <v>1066.4</v>
      </c>
      <c r="U132" s="37">
        <f t="shared" si="49"/>
        <v>12</v>
      </c>
      <c r="V132" s="8">
        <f t="shared" si="50"/>
        <v>1</v>
      </c>
      <c r="W132" s="8">
        <v>1</v>
      </c>
    </row>
    <row r="133" spans="1:23" ht="12" customHeight="1">
      <c r="A133" s="24" t="s">
        <v>156</v>
      </c>
      <c r="B133" s="38"/>
      <c r="C133" s="38"/>
      <c r="D133" s="30">
        <v>15</v>
      </c>
      <c r="E133" s="30">
        <v>1</v>
      </c>
      <c r="F133" s="30">
        <v>11</v>
      </c>
      <c r="G133" s="24"/>
      <c r="H133" s="30">
        <v>1</v>
      </c>
      <c r="I133" s="31">
        <v>1</v>
      </c>
      <c r="J133" s="24">
        <f t="shared" si="38"/>
        <v>29440</v>
      </c>
      <c r="K133" s="24">
        <f t="shared" si="39"/>
        <v>28500</v>
      </c>
      <c r="L133" s="24">
        <f t="shared" si="40"/>
        <v>27260</v>
      </c>
      <c r="M133" s="24">
        <f t="shared" si="41"/>
        <v>30055</v>
      </c>
      <c r="N133" s="24">
        <f t="shared" si="42"/>
        <v>31030</v>
      </c>
      <c r="O133" s="24">
        <f t="shared" si="43"/>
        <v>28880</v>
      </c>
      <c r="P133" s="32">
        <f t="shared" si="44"/>
        <v>61.09616</v>
      </c>
      <c r="Q133" s="43">
        <f t="shared" si="45"/>
        <v>356</v>
      </c>
      <c r="R133" s="44">
        <f t="shared" si="46"/>
        <v>1103.6</v>
      </c>
      <c r="S133" s="45">
        <f t="shared" si="47"/>
        <v>356</v>
      </c>
      <c r="T133" s="46">
        <f t="shared" si="48"/>
        <v>1103.6</v>
      </c>
      <c r="U133" s="37">
        <f t="shared" si="49"/>
        <v>13</v>
      </c>
      <c r="V133" s="8">
        <f t="shared" si="50"/>
        <v>0</v>
      </c>
      <c r="W133" s="8">
        <v>1</v>
      </c>
    </row>
    <row r="134" spans="1:23" ht="12" customHeight="1">
      <c r="A134" s="24" t="s">
        <v>157</v>
      </c>
      <c r="B134" s="38"/>
      <c r="C134" s="38"/>
      <c r="D134" s="30">
        <v>15</v>
      </c>
      <c r="E134" s="30">
        <v>1</v>
      </c>
      <c r="F134" s="30">
        <v>11</v>
      </c>
      <c r="G134" s="30">
        <v>1</v>
      </c>
      <c r="H134" s="30">
        <v>1</v>
      </c>
      <c r="I134" s="31">
        <v>1</v>
      </c>
      <c r="J134" s="24">
        <f t="shared" si="38"/>
        <v>30440</v>
      </c>
      <c r="K134" s="24">
        <f t="shared" si="39"/>
        <v>29500</v>
      </c>
      <c r="L134" s="24">
        <f t="shared" si="40"/>
        <v>28260</v>
      </c>
      <c r="M134" s="24">
        <f t="shared" si="41"/>
        <v>31055</v>
      </c>
      <c r="N134" s="24">
        <f t="shared" si="42"/>
        <v>32030</v>
      </c>
      <c r="O134" s="24">
        <f t="shared" si="43"/>
        <v>29880</v>
      </c>
      <c r="P134" s="32">
        <f t="shared" si="44"/>
        <v>63.09616</v>
      </c>
      <c r="Q134" s="43">
        <f t="shared" si="45"/>
        <v>368</v>
      </c>
      <c r="R134" s="44">
        <f t="shared" si="46"/>
        <v>1140.8</v>
      </c>
      <c r="S134" s="45">
        <f t="shared" si="47"/>
        <v>368</v>
      </c>
      <c r="T134" s="46">
        <f t="shared" si="48"/>
        <v>1140.8</v>
      </c>
      <c r="U134" s="37">
        <f t="shared" si="49"/>
        <v>13</v>
      </c>
      <c r="V134" s="8">
        <f t="shared" si="50"/>
        <v>1</v>
      </c>
      <c r="W134" s="8">
        <v>1</v>
      </c>
    </row>
    <row r="135" spans="1:23" ht="12" customHeight="1">
      <c r="A135" s="24" t="s">
        <v>158</v>
      </c>
      <c r="B135" s="38"/>
      <c r="C135" s="38"/>
      <c r="D135" s="30">
        <v>15</v>
      </c>
      <c r="E135" s="30">
        <v>1</v>
      </c>
      <c r="F135" s="30">
        <v>12</v>
      </c>
      <c r="G135" s="30"/>
      <c r="H135" s="30">
        <v>1</v>
      </c>
      <c r="I135" s="31">
        <v>1</v>
      </c>
      <c r="J135" s="24">
        <f t="shared" si="38"/>
        <v>31440</v>
      </c>
      <c r="K135" s="24">
        <f t="shared" si="39"/>
        <v>30500</v>
      </c>
      <c r="L135" s="24">
        <f t="shared" si="40"/>
        <v>29260</v>
      </c>
      <c r="M135" s="24">
        <f t="shared" si="41"/>
        <v>32055</v>
      </c>
      <c r="N135" s="24">
        <f t="shared" si="42"/>
        <v>33030</v>
      </c>
      <c r="O135" s="24">
        <f t="shared" si="43"/>
        <v>30880</v>
      </c>
      <c r="P135" s="32">
        <f t="shared" si="44"/>
        <v>65.09616</v>
      </c>
      <c r="Q135" s="43">
        <f t="shared" si="45"/>
        <v>380</v>
      </c>
      <c r="R135" s="44">
        <f t="shared" si="46"/>
        <v>1178</v>
      </c>
      <c r="S135" s="45">
        <f t="shared" si="47"/>
        <v>380</v>
      </c>
      <c r="T135" s="46">
        <f t="shared" si="48"/>
        <v>1178</v>
      </c>
      <c r="U135" s="37">
        <f t="shared" si="49"/>
        <v>14</v>
      </c>
      <c r="V135" s="8">
        <f t="shared" si="50"/>
        <v>0</v>
      </c>
      <c r="W135" s="8">
        <v>1</v>
      </c>
    </row>
    <row r="136" spans="1:23" ht="12" customHeight="1">
      <c r="A136" s="24" t="s">
        <v>159</v>
      </c>
      <c r="B136" s="38"/>
      <c r="C136" s="38"/>
      <c r="D136" s="30">
        <v>15</v>
      </c>
      <c r="E136" s="30">
        <v>1</v>
      </c>
      <c r="F136" s="30">
        <v>12</v>
      </c>
      <c r="G136" s="30">
        <v>1</v>
      </c>
      <c r="H136" s="30">
        <v>1</v>
      </c>
      <c r="I136" s="31">
        <v>1</v>
      </c>
      <c r="J136" s="24">
        <f t="shared" si="38"/>
        <v>32440</v>
      </c>
      <c r="K136" s="24">
        <f t="shared" si="39"/>
        <v>31500</v>
      </c>
      <c r="L136" s="24">
        <f t="shared" si="40"/>
        <v>30260</v>
      </c>
      <c r="M136" s="24">
        <f t="shared" si="41"/>
        <v>33055</v>
      </c>
      <c r="N136" s="24">
        <f t="shared" si="42"/>
        <v>34030</v>
      </c>
      <c r="O136" s="24">
        <f t="shared" si="43"/>
        <v>31880</v>
      </c>
      <c r="P136" s="32">
        <f t="shared" si="44"/>
        <v>67.09616</v>
      </c>
      <c r="Q136" s="43">
        <f t="shared" si="45"/>
        <v>391</v>
      </c>
      <c r="R136" s="44">
        <f t="shared" si="46"/>
        <v>1212.1</v>
      </c>
      <c r="S136" s="45">
        <f t="shared" si="47"/>
        <v>391</v>
      </c>
      <c r="T136" s="46">
        <f t="shared" si="48"/>
        <v>1212.1</v>
      </c>
      <c r="U136" s="37">
        <f t="shared" si="49"/>
        <v>14</v>
      </c>
      <c r="V136" s="8">
        <f t="shared" si="50"/>
        <v>1</v>
      </c>
      <c r="W136" s="8">
        <v>1</v>
      </c>
    </row>
    <row r="137" spans="1:23" ht="12" customHeight="1">
      <c r="A137" s="24" t="s">
        <v>160</v>
      </c>
      <c r="B137" s="38"/>
      <c r="C137" s="38"/>
      <c r="D137" s="30">
        <v>15</v>
      </c>
      <c r="E137" s="30">
        <v>1</v>
      </c>
      <c r="F137" s="30">
        <v>13</v>
      </c>
      <c r="G137" s="30"/>
      <c r="H137" s="30">
        <v>1</v>
      </c>
      <c r="I137" s="31">
        <v>1</v>
      </c>
      <c r="J137" s="24">
        <f t="shared" si="38"/>
        <v>33440</v>
      </c>
      <c r="K137" s="24">
        <f t="shared" si="39"/>
        <v>32500</v>
      </c>
      <c r="L137" s="24">
        <f t="shared" si="40"/>
        <v>31260</v>
      </c>
      <c r="M137" s="24">
        <f t="shared" si="41"/>
        <v>34055</v>
      </c>
      <c r="N137" s="24">
        <f t="shared" si="42"/>
        <v>35030</v>
      </c>
      <c r="O137" s="24">
        <f t="shared" si="43"/>
        <v>32880</v>
      </c>
      <c r="P137" s="32">
        <f t="shared" si="44"/>
        <v>69.09616000000001</v>
      </c>
      <c r="Q137" s="43">
        <f t="shared" si="45"/>
        <v>403</v>
      </c>
      <c r="R137" s="44">
        <f t="shared" si="46"/>
        <v>1249.3</v>
      </c>
      <c r="S137" s="45">
        <f t="shared" si="47"/>
        <v>403</v>
      </c>
      <c r="T137" s="46">
        <f t="shared" si="48"/>
        <v>1249.3</v>
      </c>
      <c r="U137" s="37">
        <f t="shared" si="49"/>
        <v>15</v>
      </c>
      <c r="V137" s="8">
        <f t="shared" si="50"/>
        <v>0</v>
      </c>
      <c r="W137" s="8">
        <v>1</v>
      </c>
    </row>
    <row r="138" spans="1:23" ht="12" customHeight="1">
      <c r="A138" s="24" t="s">
        <v>161</v>
      </c>
      <c r="B138" s="38">
        <v>82234</v>
      </c>
      <c r="C138" s="38">
        <v>85644</v>
      </c>
      <c r="D138" s="30">
        <v>18.5</v>
      </c>
      <c r="E138" s="30">
        <v>1</v>
      </c>
      <c r="F138" s="30">
        <v>13</v>
      </c>
      <c r="G138" s="30">
        <v>1</v>
      </c>
      <c r="H138" s="30">
        <v>1</v>
      </c>
      <c r="I138" s="31">
        <v>1</v>
      </c>
      <c r="J138" s="24">
        <f t="shared" si="38"/>
        <v>34440</v>
      </c>
      <c r="K138" s="24">
        <f t="shared" si="39"/>
        <v>33500</v>
      </c>
      <c r="L138" s="24">
        <f t="shared" si="40"/>
        <v>32260</v>
      </c>
      <c r="M138" s="24">
        <f t="shared" si="41"/>
        <v>35055</v>
      </c>
      <c r="N138" s="24">
        <f t="shared" si="42"/>
        <v>36030</v>
      </c>
      <c r="O138" s="24">
        <f t="shared" si="43"/>
        <v>33880</v>
      </c>
      <c r="P138" s="32">
        <f t="shared" si="44"/>
        <v>71.09616000000001</v>
      </c>
      <c r="Q138" s="43">
        <f t="shared" si="45"/>
        <v>415</v>
      </c>
      <c r="R138" s="44">
        <f t="shared" si="46"/>
        <v>1286.5</v>
      </c>
      <c r="S138" s="45">
        <f t="shared" si="47"/>
        <v>415</v>
      </c>
      <c r="T138" s="46">
        <f t="shared" si="48"/>
        <v>1286.5</v>
      </c>
      <c r="U138" s="37">
        <f t="shared" si="49"/>
        <v>15</v>
      </c>
      <c r="V138" s="8">
        <f t="shared" si="50"/>
        <v>1</v>
      </c>
      <c r="W138" s="8">
        <v>1</v>
      </c>
    </row>
    <row r="139" spans="1:23" ht="12" customHeight="1">
      <c r="A139" s="24" t="s">
        <v>162</v>
      </c>
      <c r="B139" s="38"/>
      <c r="C139" s="38"/>
      <c r="D139" s="30">
        <v>18.5</v>
      </c>
      <c r="E139" s="30">
        <v>1</v>
      </c>
      <c r="F139" s="30">
        <v>14</v>
      </c>
      <c r="G139" s="30"/>
      <c r="H139" s="30">
        <v>1</v>
      </c>
      <c r="I139" s="31">
        <v>1</v>
      </c>
      <c r="J139" s="24">
        <f t="shared" si="38"/>
        <v>35440</v>
      </c>
      <c r="K139" s="24">
        <f t="shared" si="39"/>
        <v>34500</v>
      </c>
      <c r="L139" s="24">
        <f t="shared" si="40"/>
        <v>33260</v>
      </c>
      <c r="M139" s="24">
        <f t="shared" si="41"/>
        <v>36055</v>
      </c>
      <c r="N139" s="24">
        <f t="shared" si="42"/>
        <v>37030</v>
      </c>
      <c r="O139" s="24">
        <f t="shared" si="43"/>
        <v>34880</v>
      </c>
      <c r="P139" s="32">
        <f t="shared" si="44"/>
        <v>73.09616000000001</v>
      </c>
      <c r="Q139" s="43">
        <f t="shared" si="45"/>
        <v>427</v>
      </c>
      <c r="R139" s="44">
        <f t="shared" si="46"/>
        <v>1323.7</v>
      </c>
      <c r="S139" s="45">
        <f t="shared" si="47"/>
        <v>427</v>
      </c>
      <c r="T139" s="46">
        <f t="shared" si="48"/>
        <v>1323.7</v>
      </c>
      <c r="U139" s="37">
        <f t="shared" si="49"/>
        <v>16</v>
      </c>
      <c r="V139" s="8">
        <f t="shared" si="50"/>
        <v>0</v>
      </c>
      <c r="W139" s="8">
        <v>1</v>
      </c>
    </row>
    <row r="140" spans="1:23" ht="12" customHeight="1">
      <c r="A140" s="24" t="s">
        <v>163</v>
      </c>
      <c r="B140" s="38"/>
      <c r="C140" s="38"/>
      <c r="D140" s="30">
        <v>18.5</v>
      </c>
      <c r="E140" s="30">
        <v>1</v>
      </c>
      <c r="F140" s="30">
        <v>14</v>
      </c>
      <c r="G140" s="30">
        <v>1</v>
      </c>
      <c r="H140" s="30">
        <v>1</v>
      </c>
      <c r="I140" s="31">
        <v>1</v>
      </c>
      <c r="J140" s="24">
        <f t="shared" si="38"/>
        <v>36440</v>
      </c>
      <c r="K140" s="24">
        <f t="shared" si="39"/>
        <v>35500</v>
      </c>
      <c r="L140" s="24">
        <f t="shared" si="40"/>
        <v>34260</v>
      </c>
      <c r="M140" s="24">
        <f t="shared" si="41"/>
        <v>37055</v>
      </c>
      <c r="N140" s="24">
        <f t="shared" si="42"/>
        <v>38030</v>
      </c>
      <c r="O140" s="24">
        <f t="shared" si="43"/>
        <v>35880</v>
      </c>
      <c r="P140" s="32">
        <f t="shared" si="44"/>
        <v>75.09616000000001</v>
      </c>
      <c r="Q140" s="43">
        <f t="shared" si="45"/>
        <v>438</v>
      </c>
      <c r="R140" s="44">
        <f t="shared" si="46"/>
        <v>1357.8</v>
      </c>
      <c r="S140" s="45">
        <f t="shared" si="47"/>
        <v>438</v>
      </c>
      <c r="T140" s="46">
        <f t="shared" si="48"/>
        <v>1357.8</v>
      </c>
      <c r="U140" s="37">
        <f t="shared" si="49"/>
        <v>16</v>
      </c>
      <c r="V140" s="8">
        <f t="shared" si="50"/>
        <v>1</v>
      </c>
      <c r="W140" s="8">
        <v>1</v>
      </c>
    </row>
    <row r="141" spans="1:23" ht="12" customHeight="1">
      <c r="A141" s="24" t="s">
        <v>164</v>
      </c>
      <c r="B141" s="38"/>
      <c r="C141" s="38"/>
      <c r="D141" s="30">
        <v>18.5</v>
      </c>
      <c r="E141" s="30">
        <v>1</v>
      </c>
      <c r="F141" s="30">
        <v>15</v>
      </c>
      <c r="G141" s="30"/>
      <c r="H141" s="30">
        <v>1</v>
      </c>
      <c r="I141" s="31">
        <v>1</v>
      </c>
      <c r="J141" s="24">
        <f t="shared" si="38"/>
        <v>37440</v>
      </c>
      <c r="K141" s="24">
        <f t="shared" si="39"/>
        <v>36500</v>
      </c>
      <c r="L141" s="24">
        <f t="shared" si="40"/>
        <v>35260</v>
      </c>
      <c r="M141" s="24">
        <f t="shared" si="41"/>
        <v>38055</v>
      </c>
      <c r="N141" s="24">
        <f t="shared" si="42"/>
        <v>39030</v>
      </c>
      <c r="O141" s="24">
        <f t="shared" si="43"/>
        <v>36880</v>
      </c>
      <c r="P141" s="32">
        <f t="shared" si="44"/>
        <v>77.09616000000001</v>
      </c>
      <c r="Q141" s="43">
        <f t="shared" si="45"/>
        <v>450</v>
      </c>
      <c r="R141" s="44">
        <f t="shared" si="46"/>
        <v>1395</v>
      </c>
      <c r="S141" s="45">
        <f t="shared" si="47"/>
        <v>450</v>
      </c>
      <c r="T141" s="46">
        <f t="shared" si="48"/>
        <v>1395</v>
      </c>
      <c r="U141" s="37">
        <f t="shared" si="49"/>
        <v>17</v>
      </c>
      <c r="V141" s="8">
        <f t="shared" si="50"/>
        <v>0</v>
      </c>
      <c r="W141" s="8">
        <v>1</v>
      </c>
    </row>
    <row r="142" spans="1:23" ht="12" customHeight="1">
      <c r="A142" s="24" t="s">
        <v>165</v>
      </c>
      <c r="B142" s="38"/>
      <c r="C142" s="38"/>
      <c r="D142" s="30">
        <v>18.5</v>
      </c>
      <c r="E142" s="30">
        <v>1</v>
      </c>
      <c r="F142" s="30">
        <v>15</v>
      </c>
      <c r="G142" s="30">
        <v>1</v>
      </c>
      <c r="H142" s="30">
        <v>1</v>
      </c>
      <c r="I142" s="31">
        <v>1</v>
      </c>
      <c r="J142" s="24">
        <f t="shared" si="38"/>
        <v>38440</v>
      </c>
      <c r="K142" s="24">
        <f t="shared" si="39"/>
        <v>37500</v>
      </c>
      <c r="L142" s="24">
        <f t="shared" si="40"/>
        <v>36260</v>
      </c>
      <c r="M142" s="24">
        <f t="shared" si="41"/>
        <v>39055</v>
      </c>
      <c r="N142" s="24">
        <f t="shared" si="42"/>
        <v>40030</v>
      </c>
      <c r="O142" s="24">
        <f t="shared" si="43"/>
        <v>37880</v>
      </c>
      <c r="P142" s="32">
        <f t="shared" si="44"/>
        <v>79.09616000000001</v>
      </c>
      <c r="Q142" s="43">
        <f t="shared" si="45"/>
        <v>462</v>
      </c>
      <c r="R142" s="44">
        <f t="shared" si="46"/>
        <v>1432.2</v>
      </c>
      <c r="S142" s="45">
        <f t="shared" si="47"/>
        <v>462</v>
      </c>
      <c r="T142" s="46">
        <f t="shared" si="48"/>
        <v>1432.2</v>
      </c>
      <c r="U142" s="37">
        <f t="shared" si="49"/>
        <v>17</v>
      </c>
      <c r="V142" s="8">
        <f t="shared" si="50"/>
        <v>1</v>
      </c>
      <c r="W142" s="8">
        <v>1</v>
      </c>
    </row>
    <row r="143" spans="1:23" ht="12" customHeight="1">
      <c r="A143" s="24" t="s">
        <v>166</v>
      </c>
      <c r="B143" s="38"/>
      <c r="C143" s="38"/>
      <c r="D143" s="30">
        <v>18.5</v>
      </c>
      <c r="E143" s="30">
        <v>1</v>
      </c>
      <c r="F143" s="30">
        <v>16</v>
      </c>
      <c r="G143" s="30"/>
      <c r="H143" s="30">
        <v>1</v>
      </c>
      <c r="I143" s="31">
        <v>1</v>
      </c>
      <c r="J143" s="24">
        <f t="shared" si="38"/>
        <v>39440</v>
      </c>
      <c r="K143" s="24">
        <f t="shared" si="39"/>
        <v>38500</v>
      </c>
      <c r="L143" s="24">
        <f t="shared" si="40"/>
        <v>37260</v>
      </c>
      <c r="M143" s="24">
        <f t="shared" si="41"/>
        <v>40055</v>
      </c>
      <c r="N143" s="24">
        <f t="shared" si="42"/>
        <v>41030</v>
      </c>
      <c r="O143" s="24">
        <f t="shared" si="43"/>
        <v>38880</v>
      </c>
      <c r="P143" s="32">
        <f t="shared" si="44"/>
        <v>81.09616000000001</v>
      </c>
      <c r="Q143" s="43">
        <f t="shared" si="45"/>
        <v>474</v>
      </c>
      <c r="R143" s="44">
        <f t="shared" si="46"/>
        <v>1469.4</v>
      </c>
      <c r="S143" s="45">
        <f t="shared" si="47"/>
        <v>474</v>
      </c>
      <c r="T143" s="46">
        <f t="shared" si="48"/>
        <v>1469.4</v>
      </c>
      <c r="U143" s="37">
        <f t="shared" si="49"/>
        <v>18</v>
      </c>
      <c r="V143" s="8">
        <f t="shared" si="50"/>
        <v>0</v>
      </c>
      <c r="W143" s="8">
        <v>1</v>
      </c>
    </row>
    <row r="144" spans="1:23" ht="12" customHeight="1">
      <c r="A144" s="24" t="s">
        <v>167</v>
      </c>
      <c r="B144" s="38"/>
      <c r="C144" s="38"/>
      <c r="D144" s="30">
        <v>18.5</v>
      </c>
      <c r="E144" s="30">
        <v>1</v>
      </c>
      <c r="F144" s="30">
        <v>16</v>
      </c>
      <c r="G144" s="30">
        <v>1</v>
      </c>
      <c r="H144" s="30">
        <v>1</v>
      </c>
      <c r="I144" s="31">
        <v>1</v>
      </c>
      <c r="J144" s="24">
        <f t="shared" si="38"/>
        <v>40440</v>
      </c>
      <c r="K144" s="24">
        <f t="shared" si="39"/>
        <v>39500</v>
      </c>
      <c r="L144" s="24">
        <f t="shared" si="40"/>
        <v>38260</v>
      </c>
      <c r="M144" s="24">
        <f t="shared" si="41"/>
        <v>41055</v>
      </c>
      <c r="N144" s="24">
        <f t="shared" si="42"/>
        <v>42030</v>
      </c>
      <c r="O144" s="24">
        <f t="shared" si="43"/>
        <v>39880</v>
      </c>
      <c r="P144" s="32">
        <f t="shared" si="44"/>
        <v>83.09616000000001</v>
      </c>
      <c r="Q144" s="43">
        <f t="shared" si="45"/>
        <v>485</v>
      </c>
      <c r="R144" s="44">
        <f t="shared" si="46"/>
        <v>1503.5</v>
      </c>
      <c r="S144" s="45">
        <f t="shared" si="47"/>
        <v>485</v>
      </c>
      <c r="T144" s="46">
        <f t="shared" si="48"/>
        <v>1503.5</v>
      </c>
      <c r="U144" s="37">
        <f t="shared" si="49"/>
        <v>18</v>
      </c>
      <c r="V144" s="8">
        <f t="shared" si="50"/>
        <v>1</v>
      </c>
      <c r="W144" s="8">
        <v>1</v>
      </c>
    </row>
    <row r="145" spans="1:23" ht="12" customHeight="1">
      <c r="A145" s="24" t="s">
        <v>168</v>
      </c>
      <c r="B145" s="38"/>
      <c r="C145" s="38"/>
      <c r="D145" s="30">
        <v>18.5</v>
      </c>
      <c r="E145" s="30">
        <v>1</v>
      </c>
      <c r="F145" s="30">
        <v>17</v>
      </c>
      <c r="G145" s="30"/>
      <c r="H145" s="30">
        <v>1</v>
      </c>
      <c r="I145" s="31">
        <v>1</v>
      </c>
      <c r="J145" s="24">
        <f t="shared" si="38"/>
        <v>41440</v>
      </c>
      <c r="K145" s="24">
        <f t="shared" si="39"/>
        <v>40500</v>
      </c>
      <c r="L145" s="24">
        <f t="shared" si="40"/>
        <v>39260</v>
      </c>
      <c r="M145" s="24">
        <f t="shared" si="41"/>
        <v>42055</v>
      </c>
      <c r="N145" s="24">
        <f t="shared" si="42"/>
        <v>43030</v>
      </c>
      <c r="O145" s="24">
        <f t="shared" si="43"/>
        <v>40880</v>
      </c>
      <c r="P145" s="32">
        <f t="shared" si="44"/>
        <v>85.09616000000001</v>
      </c>
      <c r="Q145" s="43">
        <f t="shared" si="45"/>
        <v>497</v>
      </c>
      <c r="R145" s="44">
        <f t="shared" si="46"/>
        <v>1540.7</v>
      </c>
      <c r="S145" s="45">
        <f t="shared" si="47"/>
        <v>497</v>
      </c>
      <c r="T145" s="46">
        <f t="shared" si="48"/>
        <v>1540.7</v>
      </c>
      <c r="U145" s="37">
        <f t="shared" si="49"/>
        <v>19</v>
      </c>
      <c r="V145" s="8">
        <f t="shared" si="50"/>
        <v>0</v>
      </c>
      <c r="W145" s="8">
        <v>1</v>
      </c>
    </row>
    <row r="146" spans="1:23" ht="12" customHeight="1">
      <c r="A146" s="24" t="s">
        <v>169</v>
      </c>
      <c r="B146" s="38"/>
      <c r="C146" s="38"/>
      <c r="D146" s="30">
        <v>18.5</v>
      </c>
      <c r="E146" s="30">
        <v>1</v>
      </c>
      <c r="F146" s="30">
        <v>17</v>
      </c>
      <c r="G146" s="30">
        <v>1</v>
      </c>
      <c r="H146" s="30">
        <v>1</v>
      </c>
      <c r="I146" s="31">
        <v>1</v>
      </c>
      <c r="J146" s="24">
        <f t="shared" si="38"/>
        <v>42440</v>
      </c>
      <c r="K146" s="24">
        <f t="shared" si="39"/>
        <v>41500</v>
      </c>
      <c r="L146" s="24">
        <f t="shared" si="40"/>
        <v>40260</v>
      </c>
      <c r="M146" s="24">
        <f t="shared" si="41"/>
        <v>43055</v>
      </c>
      <c r="N146" s="24">
        <f t="shared" si="42"/>
        <v>44030</v>
      </c>
      <c r="O146" s="24">
        <f t="shared" si="43"/>
        <v>41880</v>
      </c>
      <c r="P146" s="32">
        <f t="shared" si="44"/>
        <v>87.09616000000001</v>
      </c>
      <c r="Q146" s="43">
        <f t="shared" si="45"/>
        <v>509</v>
      </c>
      <c r="R146" s="44">
        <f t="shared" si="46"/>
        <v>1577.9</v>
      </c>
      <c r="S146" s="45">
        <f t="shared" si="47"/>
        <v>509</v>
      </c>
      <c r="T146" s="46">
        <f t="shared" si="48"/>
        <v>1577.9</v>
      </c>
      <c r="U146" s="37">
        <f t="shared" si="49"/>
        <v>19</v>
      </c>
      <c r="V146" s="8">
        <f t="shared" si="50"/>
        <v>1</v>
      </c>
      <c r="W146" s="8">
        <v>1</v>
      </c>
    </row>
    <row r="147" spans="1:23" ht="12" customHeight="1">
      <c r="A147" s="24" t="s">
        <v>170</v>
      </c>
      <c r="B147" s="38"/>
      <c r="C147" s="38"/>
      <c r="D147" s="30">
        <v>18.5</v>
      </c>
      <c r="E147" s="30">
        <v>1</v>
      </c>
      <c r="F147" s="30">
        <v>18</v>
      </c>
      <c r="G147" s="30"/>
      <c r="H147" s="30">
        <v>1</v>
      </c>
      <c r="I147" s="31">
        <v>1</v>
      </c>
      <c r="J147" s="24">
        <f t="shared" si="38"/>
        <v>43440</v>
      </c>
      <c r="K147" s="24">
        <f t="shared" si="39"/>
        <v>42500</v>
      </c>
      <c r="L147" s="24">
        <f t="shared" si="40"/>
        <v>41260</v>
      </c>
      <c r="M147" s="24">
        <f t="shared" si="41"/>
        <v>44055</v>
      </c>
      <c r="N147" s="24">
        <f t="shared" si="42"/>
        <v>45030</v>
      </c>
      <c r="O147" s="24">
        <f t="shared" si="43"/>
        <v>42880</v>
      </c>
      <c r="P147" s="32">
        <f t="shared" si="44"/>
        <v>89.09616000000001</v>
      </c>
      <c r="Q147" s="43">
        <f t="shared" si="45"/>
        <v>521</v>
      </c>
      <c r="R147" s="44">
        <f t="shared" si="46"/>
        <v>1615.1</v>
      </c>
      <c r="S147" s="45">
        <f t="shared" si="47"/>
        <v>521</v>
      </c>
      <c r="T147" s="46">
        <f t="shared" si="48"/>
        <v>1615.1</v>
      </c>
      <c r="U147" s="37">
        <f t="shared" si="49"/>
        <v>20</v>
      </c>
      <c r="V147" s="8">
        <f t="shared" si="50"/>
        <v>0</v>
      </c>
      <c r="W147" s="8">
        <v>1</v>
      </c>
    </row>
    <row r="148" spans="1:23" ht="12" customHeight="1">
      <c r="A148" s="24" t="s">
        <v>171</v>
      </c>
      <c r="B148" s="38"/>
      <c r="C148" s="38"/>
      <c r="D148" s="30">
        <v>18.5</v>
      </c>
      <c r="E148" s="30">
        <v>1</v>
      </c>
      <c r="F148" s="30">
        <v>18</v>
      </c>
      <c r="G148" s="30">
        <v>1</v>
      </c>
      <c r="H148" s="30">
        <v>1</v>
      </c>
      <c r="I148" s="31">
        <v>1</v>
      </c>
      <c r="J148" s="24">
        <f t="shared" si="38"/>
        <v>44440</v>
      </c>
      <c r="K148" s="24">
        <f t="shared" si="39"/>
        <v>43500</v>
      </c>
      <c r="L148" s="24">
        <f t="shared" si="40"/>
        <v>42260</v>
      </c>
      <c r="M148" s="24">
        <f t="shared" si="41"/>
        <v>45055</v>
      </c>
      <c r="N148" s="24">
        <f t="shared" si="42"/>
        <v>46030</v>
      </c>
      <c r="O148" s="24">
        <f t="shared" si="43"/>
        <v>43880</v>
      </c>
      <c r="P148" s="32">
        <f t="shared" si="44"/>
        <v>91.09616000000001</v>
      </c>
      <c r="Q148" s="43">
        <f t="shared" si="45"/>
        <v>532</v>
      </c>
      <c r="R148" s="44">
        <f t="shared" si="46"/>
        <v>1649.2</v>
      </c>
      <c r="S148" s="45">
        <f t="shared" si="47"/>
        <v>532</v>
      </c>
      <c r="T148" s="46">
        <f t="shared" si="48"/>
        <v>1649.2</v>
      </c>
      <c r="U148" s="37">
        <f t="shared" si="49"/>
        <v>20</v>
      </c>
      <c r="V148" s="8">
        <f t="shared" si="50"/>
        <v>1</v>
      </c>
      <c r="W148" s="8">
        <v>1</v>
      </c>
    </row>
    <row r="149" spans="1:23" ht="12" customHeight="1">
      <c r="A149" s="24" t="s">
        <v>172</v>
      </c>
      <c r="B149" s="38"/>
      <c r="C149" s="38"/>
      <c r="D149" s="30">
        <v>18.5</v>
      </c>
      <c r="E149" s="30">
        <v>1</v>
      </c>
      <c r="F149" s="30">
        <v>19</v>
      </c>
      <c r="G149" s="30"/>
      <c r="H149" s="30">
        <v>1</v>
      </c>
      <c r="I149" s="31">
        <v>1</v>
      </c>
      <c r="J149" s="24">
        <f t="shared" si="38"/>
        <v>45440</v>
      </c>
      <c r="K149" s="24">
        <f t="shared" si="39"/>
        <v>44500</v>
      </c>
      <c r="L149" s="24">
        <f t="shared" si="40"/>
        <v>43260</v>
      </c>
      <c r="M149" s="24">
        <f t="shared" si="41"/>
        <v>46055</v>
      </c>
      <c r="N149" s="24">
        <f t="shared" si="42"/>
        <v>47030</v>
      </c>
      <c r="O149" s="24">
        <f t="shared" si="43"/>
        <v>44880</v>
      </c>
      <c r="P149" s="32">
        <f t="shared" si="44"/>
        <v>93.09616000000001</v>
      </c>
      <c r="Q149" s="43">
        <f t="shared" si="45"/>
        <v>544</v>
      </c>
      <c r="R149" s="44">
        <f t="shared" si="46"/>
        <v>1686.4</v>
      </c>
      <c r="S149" s="45">
        <f t="shared" si="47"/>
        <v>544</v>
      </c>
      <c r="T149" s="46">
        <f t="shared" si="48"/>
        <v>1686.4</v>
      </c>
      <c r="U149" s="37">
        <f t="shared" si="49"/>
        <v>21</v>
      </c>
      <c r="V149" s="8">
        <f t="shared" si="50"/>
        <v>0</v>
      </c>
      <c r="W149" s="8">
        <v>1</v>
      </c>
    </row>
    <row r="150" spans="1:23" ht="12" customHeight="1">
      <c r="A150" s="24" t="s">
        <v>173</v>
      </c>
      <c r="B150" s="38"/>
      <c r="C150" s="38"/>
      <c r="D150" s="30">
        <v>18.5</v>
      </c>
      <c r="E150" s="30">
        <v>1</v>
      </c>
      <c r="F150" s="30">
        <v>19</v>
      </c>
      <c r="G150" s="30">
        <v>1</v>
      </c>
      <c r="H150" s="30">
        <v>1</v>
      </c>
      <c r="I150" s="31">
        <v>1</v>
      </c>
      <c r="J150" s="24">
        <f t="shared" si="38"/>
        <v>46440</v>
      </c>
      <c r="K150" s="24">
        <f t="shared" si="39"/>
        <v>45500</v>
      </c>
      <c r="L150" s="24">
        <f t="shared" si="40"/>
        <v>44260</v>
      </c>
      <c r="M150" s="24">
        <f t="shared" si="41"/>
        <v>47055</v>
      </c>
      <c r="N150" s="24">
        <f t="shared" si="42"/>
        <v>48030</v>
      </c>
      <c r="O150" s="24">
        <f t="shared" si="43"/>
        <v>45880</v>
      </c>
      <c r="P150" s="32">
        <f t="shared" si="44"/>
        <v>95.09616000000001</v>
      </c>
      <c r="Q150" s="43">
        <f t="shared" si="45"/>
        <v>556</v>
      </c>
      <c r="R150" s="44">
        <f t="shared" si="46"/>
        <v>1723.6</v>
      </c>
      <c r="S150" s="45">
        <f t="shared" si="47"/>
        <v>556</v>
      </c>
      <c r="T150" s="46">
        <f t="shared" si="48"/>
        <v>1723.6</v>
      </c>
      <c r="U150" s="37">
        <f t="shared" si="49"/>
        <v>21</v>
      </c>
      <c r="V150" s="8">
        <f t="shared" si="50"/>
        <v>1</v>
      </c>
      <c r="W150" s="8">
        <v>1</v>
      </c>
    </row>
  </sheetData>
  <sheetProtection password="C2E8" sheet="1"/>
  <mergeCells count="64">
    <mergeCell ref="D1:F1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A20:A22"/>
    <mergeCell ref="B20:B22"/>
    <mergeCell ref="C20:C22"/>
    <mergeCell ref="D20:D22"/>
    <mergeCell ref="E20:I20"/>
    <mergeCell ref="J20:O20"/>
    <mergeCell ref="P20:P22"/>
    <mergeCell ref="Q20:Q22"/>
    <mergeCell ref="R20:R22"/>
    <mergeCell ref="S20:S22"/>
    <mergeCell ref="T20:T22"/>
    <mergeCell ref="U20:W21"/>
    <mergeCell ref="J21:J22"/>
    <mergeCell ref="K21:K22"/>
    <mergeCell ref="L21:L22"/>
    <mergeCell ref="M21:M22"/>
    <mergeCell ref="N21:N22"/>
    <mergeCell ref="O21:O22"/>
    <mergeCell ref="A23:W23"/>
    <mergeCell ref="B24:B40"/>
    <mergeCell ref="C24:C40"/>
    <mergeCell ref="B41:B46"/>
    <mergeCell ref="C41:C46"/>
    <mergeCell ref="B48:B61"/>
    <mergeCell ref="C48:C61"/>
    <mergeCell ref="B62:B67"/>
    <mergeCell ref="C62:C67"/>
    <mergeCell ref="B68:B73"/>
    <mergeCell ref="C68:C73"/>
    <mergeCell ref="B75:B80"/>
    <mergeCell ref="C75:C80"/>
    <mergeCell ref="B81:B84"/>
    <mergeCell ref="C81:C84"/>
    <mergeCell ref="B85:B94"/>
    <mergeCell ref="C85:C94"/>
    <mergeCell ref="B95:B106"/>
    <mergeCell ref="C95:C106"/>
    <mergeCell ref="B107:B109"/>
    <mergeCell ref="C107:C109"/>
    <mergeCell ref="B111:B115"/>
    <mergeCell ref="C111:C115"/>
    <mergeCell ref="B116:B124"/>
    <mergeCell ref="C116:C124"/>
    <mergeCell ref="B125:B137"/>
    <mergeCell ref="C125:C137"/>
    <mergeCell ref="B138:B150"/>
    <mergeCell ref="C138:C150"/>
  </mergeCells>
  <printOptions/>
  <pageMargins left="0.2" right="0.19652777777777777" top="0.1701388888888889" bottom="0.1597222222222222" header="0.5118055555555555" footer="0.5118055555555555"/>
  <pageSetup horizontalDpi="300" verticalDpi="300" orientation="landscape" paperSize="9" scale="85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2019-08-13T08:44:06Z</dcterms:modified>
  <cp:category/>
  <cp:version/>
  <cp:contentType/>
  <cp:contentStatus/>
  <cp:revision>2</cp:revision>
</cp:coreProperties>
</file>